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075" windowHeight="8010" activeTab="4"/>
  </bookViews>
  <sheets>
    <sheet name="Impact - baseline charac" sheetId="1" r:id="rId1"/>
    <sheet name="REACT.COM - basel charac" sheetId="2" r:id="rId2"/>
    <sheet name="Zuern et al" sheetId="3" r:id="rId3"/>
    <sheet name="Uni Penn" sheetId="4" r:id="rId4"/>
    <sheet name="Mascarenhas et al" sheetId="5" r:id="rId5"/>
    <sheet name="iCARE-AF" sheetId="6" r:id="rId6"/>
  </sheets>
  <calcPr calcId="145621"/>
</workbook>
</file>

<file path=xl/calcChain.xml><?xml version="1.0" encoding="utf-8"?>
<calcChain xmlns="http://schemas.openxmlformats.org/spreadsheetml/2006/main">
  <c r="T3" i="6" l="1"/>
  <c r="T4" i="6"/>
  <c r="T5" i="6"/>
  <c r="T6" i="6"/>
  <c r="T2" i="6"/>
  <c r="R3" i="6"/>
  <c r="R4" i="6"/>
  <c r="R5" i="6"/>
  <c r="R6" i="6"/>
  <c r="R2" i="6"/>
  <c r="P3" i="6"/>
  <c r="P4" i="6"/>
  <c r="P5" i="6"/>
  <c r="P6" i="6"/>
  <c r="P2" i="6"/>
  <c r="G7" i="6"/>
  <c r="G8" i="6"/>
  <c r="F8" i="6"/>
  <c r="C8" i="6"/>
  <c r="E8" i="6"/>
  <c r="C35" i="6"/>
  <c r="F35" i="6"/>
  <c r="G35" i="6" s="1"/>
  <c r="E35" i="6"/>
  <c r="G5" i="6"/>
  <c r="G36" i="6"/>
  <c r="G3" i="6"/>
  <c r="F2" i="6"/>
  <c r="F27" i="6"/>
  <c r="F26" i="6"/>
  <c r="F17" i="6"/>
  <c r="F13" i="6"/>
  <c r="F9" i="6"/>
  <c r="F4" i="6"/>
  <c r="F6" i="6"/>
  <c r="G6" i="6" s="1"/>
  <c r="F7" i="6"/>
  <c r="F10" i="6"/>
  <c r="G10" i="6" s="1"/>
  <c r="F11" i="6"/>
  <c r="G11" i="6" s="1"/>
  <c r="F12" i="6"/>
  <c r="G12" i="6" s="1"/>
  <c r="F14" i="6"/>
  <c r="G14" i="6" s="1"/>
  <c r="F15" i="6"/>
  <c r="G15" i="6" s="1"/>
  <c r="F16" i="6"/>
  <c r="G16" i="6" s="1"/>
  <c r="F18" i="6"/>
  <c r="G18" i="6" s="1"/>
  <c r="F19" i="6"/>
  <c r="G19" i="6" s="1"/>
  <c r="F20" i="6"/>
  <c r="G20" i="6" s="1"/>
  <c r="F21" i="6"/>
  <c r="G21" i="6" s="1"/>
  <c r="F22" i="6"/>
  <c r="G22" i="6" s="1"/>
  <c r="F23" i="6"/>
  <c r="G23" i="6" s="1"/>
  <c r="F24" i="6"/>
  <c r="G24" i="6" s="1"/>
  <c r="F25" i="6"/>
  <c r="G25" i="6" s="1"/>
  <c r="F28" i="6"/>
  <c r="G28" i="6" s="1"/>
  <c r="F29" i="6"/>
  <c r="G29" i="6" s="1"/>
  <c r="F30" i="6"/>
  <c r="G30" i="6" s="1"/>
  <c r="F31" i="6"/>
  <c r="G31" i="6" s="1"/>
  <c r="F32" i="6"/>
  <c r="G32" i="6" s="1"/>
  <c r="F33" i="6"/>
  <c r="G33" i="6" s="1"/>
  <c r="F34" i="6"/>
  <c r="G34" i="6" s="1"/>
  <c r="F3" i="6"/>
  <c r="F36" i="6"/>
  <c r="E36" i="6"/>
  <c r="E6" i="6"/>
  <c r="E7" i="6"/>
  <c r="E10" i="6"/>
  <c r="E11" i="6"/>
  <c r="E12" i="6"/>
  <c r="E14" i="6"/>
  <c r="E15" i="6"/>
  <c r="E16" i="6"/>
  <c r="E18" i="6"/>
  <c r="E19" i="6"/>
  <c r="E20" i="6"/>
  <c r="E21" i="6"/>
  <c r="E22" i="6"/>
  <c r="E23" i="6"/>
  <c r="E24" i="6"/>
  <c r="E25" i="6"/>
  <c r="E28" i="6"/>
  <c r="E29" i="6"/>
  <c r="E30" i="6"/>
  <c r="E31" i="6"/>
  <c r="E32" i="6"/>
  <c r="E33" i="6"/>
  <c r="E34" i="6"/>
  <c r="E3" i="6"/>
  <c r="C6" i="6"/>
  <c r="C7" i="6"/>
  <c r="C10" i="6"/>
  <c r="C11" i="6"/>
  <c r="C12" i="6"/>
  <c r="C14" i="6"/>
  <c r="C15" i="6"/>
  <c r="C16" i="6"/>
  <c r="C18" i="6"/>
  <c r="C19" i="6"/>
  <c r="C20" i="6"/>
  <c r="C21" i="6"/>
  <c r="C22" i="6"/>
  <c r="C23" i="6"/>
  <c r="C24" i="6"/>
  <c r="C25" i="6"/>
  <c r="C28" i="6"/>
  <c r="C29" i="6"/>
  <c r="C30" i="6"/>
  <c r="C31" i="6"/>
  <c r="C32" i="6"/>
  <c r="C33" i="6"/>
  <c r="C34" i="6"/>
  <c r="C36" i="6"/>
  <c r="C3" i="6"/>
  <c r="I38" i="5"/>
  <c r="I39" i="5"/>
  <c r="I40" i="5"/>
  <c r="I41" i="5"/>
  <c r="G38" i="5"/>
  <c r="G39" i="5"/>
  <c r="G40" i="5"/>
  <c r="G41" i="5"/>
  <c r="I37" i="5"/>
  <c r="G37" i="5"/>
  <c r="E38" i="5"/>
  <c r="E39" i="5"/>
  <c r="E40" i="5"/>
  <c r="E41" i="5"/>
  <c r="E37" i="5"/>
  <c r="C38" i="5"/>
  <c r="C39" i="5"/>
  <c r="C40" i="5"/>
  <c r="C41" i="5"/>
  <c r="C37" i="5"/>
  <c r="I42" i="5"/>
  <c r="G42" i="5"/>
  <c r="E42" i="5"/>
  <c r="C42" i="5"/>
  <c r="G23" i="5"/>
  <c r="E23" i="5"/>
  <c r="E18" i="5"/>
  <c r="C19" i="5"/>
  <c r="C20" i="5"/>
  <c r="C21" i="5"/>
  <c r="C22" i="5"/>
  <c r="C18" i="5"/>
  <c r="C23" i="5"/>
  <c r="F23" i="5"/>
  <c r="H23" i="5"/>
  <c r="B23" i="5"/>
  <c r="I28" i="5"/>
  <c r="I29" i="5"/>
  <c r="I30" i="5"/>
  <c r="I31" i="5"/>
  <c r="I32" i="5"/>
  <c r="I33" i="5"/>
  <c r="I27" i="5"/>
  <c r="G28" i="5"/>
  <c r="G29" i="5"/>
  <c r="G30" i="5"/>
  <c r="G31" i="5"/>
  <c r="G32" i="5"/>
  <c r="G33" i="5"/>
  <c r="G27" i="5"/>
  <c r="E28" i="5"/>
  <c r="E29" i="5"/>
  <c r="E30" i="5"/>
  <c r="E31" i="5"/>
  <c r="E32" i="5"/>
  <c r="E33" i="5"/>
  <c r="E27" i="5"/>
  <c r="C33" i="5"/>
  <c r="I5" i="5"/>
  <c r="I6" i="5"/>
  <c r="I7" i="5"/>
  <c r="I8" i="5"/>
  <c r="I10" i="5"/>
  <c r="I11" i="5"/>
  <c r="I12" i="5"/>
  <c r="I13" i="5"/>
  <c r="I14" i="5"/>
  <c r="I4" i="5"/>
  <c r="G5" i="5"/>
  <c r="G6" i="5"/>
  <c r="G7" i="5"/>
  <c r="G8" i="5"/>
  <c r="G10" i="5"/>
  <c r="G11" i="5"/>
  <c r="G12" i="5"/>
  <c r="G13" i="5"/>
  <c r="G14" i="5"/>
  <c r="E5" i="5"/>
  <c r="E6" i="5"/>
  <c r="E7" i="5"/>
  <c r="E8" i="5"/>
  <c r="E10" i="5"/>
  <c r="E11" i="5"/>
  <c r="E12" i="5"/>
  <c r="E13" i="5"/>
  <c r="E14" i="5"/>
  <c r="G4" i="5"/>
  <c r="E4" i="5"/>
  <c r="C32" i="5"/>
  <c r="C31" i="5"/>
  <c r="C30" i="5"/>
  <c r="C29" i="5"/>
  <c r="C28" i="5"/>
  <c r="C27" i="5"/>
  <c r="C10" i="5"/>
  <c r="C11" i="5"/>
  <c r="C12" i="5"/>
  <c r="C13" i="5"/>
  <c r="C14" i="5"/>
  <c r="C5" i="5"/>
  <c r="C6" i="5"/>
  <c r="C7" i="5"/>
  <c r="C8" i="5"/>
  <c r="C4" i="5"/>
  <c r="C2" i="3" l="1"/>
  <c r="C10" i="3"/>
  <c r="C11" i="3"/>
  <c r="C12" i="3"/>
  <c r="C13" i="3"/>
  <c r="C14" i="3"/>
  <c r="C15" i="3"/>
  <c r="C16" i="3"/>
  <c r="C17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9" i="3"/>
  <c r="C20" i="2" l="1"/>
  <c r="C3" i="2"/>
  <c r="C4" i="2"/>
  <c r="C6" i="2"/>
  <c r="C7" i="2"/>
  <c r="C9" i="2"/>
  <c r="C10" i="2"/>
  <c r="C11" i="2"/>
  <c r="C12" i="2"/>
  <c r="C13" i="2"/>
  <c r="C14" i="2"/>
  <c r="C15" i="2"/>
  <c r="C16" i="2"/>
  <c r="C17" i="2"/>
  <c r="C18" i="2"/>
  <c r="C19" i="2"/>
  <c r="C2" i="2"/>
  <c r="N9" i="1" l="1"/>
  <c r="L9" i="1"/>
  <c r="N4" i="1"/>
  <c r="N5" i="1"/>
  <c r="N6" i="1"/>
  <c r="N7" i="1"/>
  <c r="N8" i="1"/>
  <c r="N3" i="1"/>
  <c r="L4" i="1"/>
  <c r="L5" i="1"/>
  <c r="L6" i="1"/>
  <c r="L8" i="1"/>
  <c r="L3" i="1"/>
  <c r="M7" i="1"/>
  <c r="K7" i="1"/>
  <c r="L7" i="1" s="1"/>
  <c r="F3" i="1" l="1"/>
  <c r="G3" i="1" s="1"/>
  <c r="F4" i="1"/>
  <c r="F5" i="1"/>
  <c r="G5" i="1" s="1"/>
  <c r="F6" i="1"/>
  <c r="F7" i="1"/>
  <c r="G7" i="1" s="1"/>
  <c r="F8" i="1"/>
  <c r="F10" i="1"/>
  <c r="G10" i="1" s="1"/>
  <c r="F11" i="1"/>
  <c r="F12" i="1"/>
  <c r="G12" i="1" s="1"/>
  <c r="F13" i="1"/>
  <c r="F14" i="1"/>
  <c r="G14" i="1" s="1"/>
  <c r="F17" i="1"/>
  <c r="G17" i="1" s="1"/>
  <c r="F18" i="1"/>
  <c r="F19" i="1"/>
  <c r="G19" i="1" s="1"/>
  <c r="F20" i="1"/>
  <c r="F21" i="1"/>
  <c r="G21" i="1" s="1"/>
  <c r="F22" i="1"/>
  <c r="F23" i="1"/>
  <c r="G23" i="1" s="1"/>
  <c r="F24" i="1"/>
  <c r="F25" i="1"/>
  <c r="G25" i="1" s="1"/>
  <c r="F26" i="1"/>
  <c r="F27" i="1"/>
  <c r="G27" i="1" s="1"/>
  <c r="F29" i="1"/>
  <c r="F30" i="1"/>
  <c r="G30" i="1" s="1"/>
  <c r="F31" i="1"/>
  <c r="F32" i="1"/>
  <c r="G32" i="1" s="1"/>
  <c r="F33" i="1"/>
  <c r="F34" i="1"/>
  <c r="G34" i="1" s="1"/>
  <c r="F35" i="1"/>
  <c r="F36" i="1"/>
  <c r="G36" i="1" s="1"/>
  <c r="F37" i="1"/>
  <c r="F38" i="1"/>
  <c r="G38" i="1" s="1"/>
  <c r="F39" i="1"/>
  <c r="F40" i="1"/>
  <c r="G40" i="1" s="1"/>
  <c r="F2" i="1"/>
  <c r="E4" i="1"/>
  <c r="E5" i="1"/>
  <c r="E6" i="1"/>
  <c r="E7" i="1"/>
  <c r="E8" i="1"/>
  <c r="E10" i="1"/>
  <c r="E11" i="1"/>
  <c r="E12" i="1"/>
  <c r="E13" i="1"/>
  <c r="E14" i="1"/>
  <c r="E15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3" i="1"/>
  <c r="E34" i="1"/>
  <c r="E35" i="1"/>
  <c r="E36" i="1"/>
  <c r="E37" i="1"/>
  <c r="E38" i="1"/>
  <c r="E39" i="1"/>
  <c r="E40" i="1"/>
  <c r="E3" i="1"/>
  <c r="C4" i="1"/>
  <c r="C5" i="1"/>
  <c r="C6" i="1"/>
  <c r="C7" i="1"/>
  <c r="C8" i="1"/>
  <c r="C10" i="1"/>
  <c r="C11" i="1"/>
  <c r="C12" i="1"/>
  <c r="C13" i="1"/>
  <c r="C14" i="1"/>
  <c r="C15" i="1"/>
  <c r="C17" i="1"/>
  <c r="C18" i="1"/>
  <c r="C19" i="1"/>
  <c r="C20" i="1"/>
  <c r="C21" i="1"/>
  <c r="C22" i="1"/>
  <c r="C23" i="1"/>
  <c r="C24" i="1"/>
  <c r="C25" i="1"/>
  <c r="C26" i="1"/>
  <c r="C27" i="1"/>
  <c r="C29" i="1"/>
  <c r="C30" i="1"/>
  <c r="C31" i="1"/>
  <c r="C32" i="1"/>
  <c r="C33" i="1"/>
  <c r="C34" i="1"/>
  <c r="C35" i="1"/>
  <c r="C36" i="1"/>
  <c r="C37" i="1"/>
  <c r="C38" i="1"/>
  <c r="C39" i="1"/>
  <c r="C40" i="1"/>
  <c r="C3" i="1"/>
  <c r="G39" i="1" l="1"/>
  <c r="G35" i="1"/>
  <c r="G31" i="1"/>
  <c r="G22" i="1"/>
  <c r="G11" i="1"/>
  <c r="G4" i="1"/>
  <c r="G37" i="1"/>
  <c r="G33" i="1"/>
  <c r="G29" i="1"/>
  <c r="G26" i="1"/>
  <c r="G24" i="1"/>
  <c r="G20" i="1"/>
  <c r="G18" i="1"/>
  <c r="G13" i="1"/>
  <c r="G8" i="1"/>
  <c r="G6" i="1"/>
  <c r="F15" i="1"/>
  <c r="G15" i="1" s="1"/>
</calcChain>
</file>

<file path=xl/sharedStrings.xml><?xml version="1.0" encoding="utf-8"?>
<sst xmlns="http://schemas.openxmlformats.org/spreadsheetml/2006/main" count="278" uniqueCount="168">
  <si>
    <t>CHADS2 components, n (%)</t>
  </si>
  <si>
    <t>Medication at baseline, n (%)</t>
  </si>
  <si>
    <t>Age, years</t>
  </si>
  <si>
    <t xml:space="preserve">Male sex, n (%) </t>
  </si>
  <si>
    <t xml:space="preserve">White race, n (%) </t>
  </si>
  <si>
    <t>CHADS2 score (median)</t>
  </si>
  <si>
    <t xml:space="preserve">1 or 2, n (%) </t>
  </si>
  <si>
    <t>3 or 4, n (%)</t>
  </si>
  <si>
    <t>5 or 6, n (%)</t>
  </si>
  <si>
    <t xml:space="preserve">Age . 75 years </t>
  </si>
  <si>
    <t>Recent CHF or LV dysfunction</t>
  </si>
  <si>
    <t xml:space="preserve">History of hypertension </t>
  </si>
  <si>
    <t xml:space="preserve">History of diabetes </t>
  </si>
  <si>
    <t>History of stroke/TIA</t>
  </si>
  <si>
    <t>Left-ventricular ejection fraction, %</t>
  </si>
  <si>
    <t xml:space="preserve">NYHA functional class, n (%) </t>
  </si>
  <si>
    <t>I</t>
  </si>
  <si>
    <t xml:space="preserve">II </t>
  </si>
  <si>
    <t xml:space="preserve">III </t>
  </si>
  <si>
    <t xml:space="preserve">IV </t>
  </si>
  <si>
    <t xml:space="preserve">Coronary artery disease </t>
  </si>
  <si>
    <t>Non-ischaemic cardiomyopathy</t>
  </si>
  <si>
    <t xml:space="preserve">Ischaemic cardiomyopathy </t>
  </si>
  <si>
    <t xml:space="preserve">Valvular disease </t>
  </si>
  <si>
    <t xml:space="preserve">Myocardial infarction </t>
  </si>
  <si>
    <t xml:space="preserve">Peripheral arterial disease </t>
  </si>
  <si>
    <t xml:space="preserve">History of atrial fibrillation or flutter </t>
  </si>
  <si>
    <t>Antiarrhythmic drug</t>
  </si>
  <si>
    <t xml:space="preserve">AV-nodal blocking calcium antagonist </t>
  </si>
  <si>
    <t xml:space="preserve">ACE inhibitor or ARB </t>
  </si>
  <si>
    <t xml:space="preserve">Digoxin or digitalis glycoside </t>
  </si>
  <si>
    <t>b-blocker</t>
  </si>
  <si>
    <t xml:space="preserve">Nitrate </t>
  </si>
  <si>
    <t xml:space="preserve">Diuretic </t>
  </si>
  <si>
    <t xml:space="preserve">Statin </t>
  </si>
  <si>
    <t xml:space="preserve">Hypoglycaemic </t>
  </si>
  <si>
    <t xml:space="preserve">Platelet inhibitor (non-aspirin) </t>
  </si>
  <si>
    <t>Aspirin</t>
  </si>
  <si>
    <t>Control (n)</t>
  </si>
  <si>
    <t>Total number of patients</t>
  </si>
  <si>
    <t>Control (%)</t>
  </si>
  <si>
    <t>Intervention (%)</t>
  </si>
  <si>
    <t>Intervention (n)</t>
  </si>
  <si>
    <t>Population (n)</t>
  </si>
  <si>
    <t>Population (%)</t>
  </si>
  <si>
    <t>Attriction during trial</t>
  </si>
  <si>
    <t>Intervention</t>
  </si>
  <si>
    <t>Control</t>
  </si>
  <si>
    <t>Died</t>
  </si>
  <si>
    <t>Withdrawn</t>
  </si>
  <si>
    <t>Lost to follow-up</t>
  </si>
  <si>
    <t>Complete transmission Dailure or device explanttion</t>
  </si>
  <si>
    <t>Total</t>
  </si>
  <si>
    <t>Intervention(%)</t>
  </si>
  <si>
    <t>Assigned</t>
  </si>
  <si>
    <t>On treatment</t>
  </si>
  <si>
    <t>Age &gt;75,</t>
  </si>
  <si>
    <t>CHADS2 score (mean)</t>
  </si>
  <si>
    <t xml:space="preserve">1 , n (%) </t>
  </si>
  <si>
    <t>2, n (%)</t>
  </si>
  <si>
    <t>CHA2DS2VAS score</t>
  </si>
  <si>
    <t>Previous AF ablation</t>
  </si>
  <si>
    <t>PAF</t>
  </si>
  <si>
    <t>Persistent AF</t>
  </si>
  <si>
    <t>Creatinine clearance (ml/min)</t>
  </si>
  <si>
    <t>Anticoagulation</t>
  </si>
  <si>
    <t>Dabigatran</t>
  </si>
  <si>
    <t>Rivaroxiban</t>
  </si>
  <si>
    <t>Apixaban</t>
  </si>
  <si>
    <t>Antiarrhythmic</t>
  </si>
  <si>
    <t>Possible</t>
  </si>
  <si>
    <t>Definite</t>
  </si>
  <si>
    <t>TIA</t>
  </si>
  <si>
    <t>CHADS2</t>
  </si>
  <si>
    <t>CHA2DS2-VAS</t>
  </si>
  <si>
    <t>No AF within one year</t>
  </si>
  <si>
    <t>AF</t>
  </si>
  <si>
    <t>Antiplatelet</t>
  </si>
  <si>
    <t>2 minutes of AF one month before</t>
  </si>
  <si>
    <t>Bleed</t>
  </si>
  <si>
    <t>Major</t>
  </si>
  <si>
    <t>Trauma</t>
  </si>
  <si>
    <t>Medications</t>
  </si>
  <si>
    <t>Mechanism</t>
  </si>
  <si>
    <t>Minor</t>
  </si>
  <si>
    <t>NOAC</t>
  </si>
  <si>
    <t>GI</t>
  </si>
  <si>
    <t>Location</t>
  </si>
  <si>
    <t>HASBLED</t>
  </si>
  <si>
    <t>AF ablation</t>
  </si>
  <si>
    <t>IHD</t>
  </si>
  <si>
    <t>Persisentent AF</t>
  </si>
  <si>
    <t>Cryo PVI</t>
  </si>
  <si>
    <t>3D mapping PVI</t>
  </si>
  <si>
    <t>Robotic PVI</t>
  </si>
  <si>
    <t>Male</t>
  </si>
  <si>
    <t>AF triggers</t>
  </si>
  <si>
    <t>Atypical Fluter</t>
  </si>
  <si>
    <t>WPW</t>
  </si>
  <si>
    <t>AVNRT</t>
  </si>
  <si>
    <t>Endoscopic Maze</t>
  </si>
  <si>
    <t>Phenprocoumon</t>
  </si>
  <si>
    <t>B-blocker</t>
  </si>
  <si>
    <t>ACEi</t>
  </si>
  <si>
    <t>AT1-inhibitor</t>
  </si>
  <si>
    <t>Statin</t>
  </si>
  <si>
    <t>CCb</t>
  </si>
  <si>
    <t>Diuretic</t>
  </si>
  <si>
    <t>Flecainide</t>
  </si>
  <si>
    <t>Dronedarone</t>
  </si>
  <si>
    <t>Amiodarone</t>
  </si>
  <si>
    <t>Total number</t>
  </si>
  <si>
    <t>CHA2DS2-vASscore (mean)</t>
  </si>
  <si>
    <t>CHADS2score (mean)</t>
  </si>
  <si>
    <t>PAF, n(%)</t>
  </si>
  <si>
    <t>Vascular disease</t>
  </si>
  <si>
    <t>Stroke/TIA with AF without OAC</t>
  </si>
  <si>
    <t>LA size &lt;5</t>
  </si>
  <si>
    <t>Persistent AF, n (%)</t>
  </si>
  <si>
    <t>Time from Ablation to PRN NOAC</t>
  </si>
  <si>
    <t>HAS-BLED</t>
  </si>
  <si>
    <t>Warfarin</t>
  </si>
  <si>
    <t>Total %</t>
  </si>
  <si>
    <t>Group A</t>
  </si>
  <si>
    <t>Goup A %</t>
  </si>
  <si>
    <t>Group B</t>
  </si>
  <si>
    <t>Group C</t>
  </si>
  <si>
    <t>Group B %</t>
  </si>
  <si>
    <t>AF burden (%)</t>
  </si>
  <si>
    <t xml:space="preserve">LA size </t>
  </si>
  <si>
    <t>EF</t>
  </si>
  <si>
    <t>Sotalol</t>
  </si>
  <si>
    <t>Propafenone</t>
  </si>
  <si>
    <t>Dofetilide</t>
  </si>
  <si>
    <t>Dronaderone</t>
  </si>
  <si>
    <t>Group A(%)</t>
  </si>
  <si>
    <t>Group B(%)</t>
  </si>
  <si>
    <t>Group C(%)</t>
  </si>
  <si>
    <t>Total patients</t>
  </si>
  <si>
    <t xml:space="preserve">Total patients </t>
  </si>
  <si>
    <t>Reduction</t>
  </si>
  <si>
    <t>Total on OAC</t>
  </si>
  <si>
    <t>Stroke</t>
  </si>
  <si>
    <t>Bleeding</t>
  </si>
  <si>
    <t>Pacemaker</t>
  </si>
  <si>
    <t>ICM-related complications</t>
  </si>
  <si>
    <t>BMI (kg/m2)</t>
  </si>
  <si>
    <t>CHA2DS2-Vas score (mean)</t>
  </si>
  <si>
    <t>&gt;3</t>
  </si>
  <si>
    <t>0-2</t>
  </si>
  <si>
    <t>HAS-Bled (mean)</t>
  </si>
  <si>
    <t>Creatinine (mg/Dl)</t>
  </si>
  <si>
    <t>Haemoglobin (g/dl)</t>
  </si>
  <si>
    <t>Clopidogrel</t>
  </si>
  <si>
    <t>None</t>
  </si>
  <si>
    <t>Years with AF</t>
  </si>
  <si>
    <t>&lt; 1 year</t>
  </si>
  <si>
    <t>≥ 1 year</t>
  </si>
  <si>
    <t>≥ 3</t>
  </si>
  <si>
    <t>≥3</t>
  </si>
  <si>
    <t>Sleep Apnoea</t>
  </si>
  <si>
    <t>p-value</t>
  </si>
  <si>
    <t>N/A</t>
  </si>
  <si>
    <t>Antiarrhythmics</t>
  </si>
  <si>
    <t>AF ablation (last 6 months)</t>
  </si>
  <si>
    <t>Deaths</t>
  </si>
  <si>
    <t>Major Bleeding</t>
  </si>
  <si>
    <t>GI bleeding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</si>
</sst>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164" fontId="0" fillId="0" borderId="0" xfId="0" applyNumberFormat="1" applyBorder="1"/>
    <xf numFmtId="0" fontId="0" fillId="0" borderId="5" xfId="0" applyBorder="1"/>
    <xf numFmtId="165" fontId="1" fillId="0" borderId="0" xfId="0" applyNumberFormat="1" applyFont="1" applyBorder="1"/>
    <xf numFmtId="165" fontId="0" fillId="0" borderId="5" xfId="0" applyNumberFormat="1" applyBorder="1"/>
    <xf numFmtId="0" fontId="0" fillId="0" borderId="6" xfId="0" applyBorder="1"/>
    <xf numFmtId="0" fontId="0" fillId="0" borderId="7" xfId="0" applyBorder="1"/>
    <xf numFmtId="165" fontId="1" fillId="0" borderId="7" xfId="0" applyNumberFormat="1" applyFont="1" applyBorder="1"/>
    <xf numFmtId="164" fontId="0" fillId="0" borderId="7" xfId="0" applyNumberFormat="1" applyBorder="1"/>
    <xf numFmtId="165" fontId="0" fillId="0" borderId="8" xfId="0" applyNumberFormat="1" applyBorder="1"/>
    <xf numFmtId="10" fontId="0" fillId="0" borderId="0" xfId="0" applyNumberFormat="1" applyBorder="1"/>
    <xf numFmtId="10" fontId="0" fillId="0" borderId="5" xfId="0" applyNumberFormat="1" applyBorder="1"/>
    <xf numFmtId="10" fontId="0" fillId="0" borderId="7" xfId="0" applyNumberFormat="1" applyBorder="1"/>
    <xf numFmtId="10" fontId="0" fillId="0" borderId="8" xfId="0" applyNumberFormat="1" applyBorder="1"/>
    <xf numFmtId="1" fontId="0" fillId="0" borderId="0" xfId="0" applyNumberFormat="1"/>
    <xf numFmtId="10" fontId="0" fillId="0" borderId="0" xfId="0" applyNumberFormat="1"/>
    <xf numFmtId="2" fontId="0" fillId="0" borderId="0" xfId="0" applyNumberFormat="1"/>
    <xf numFmtId="0" fontId="0" fillId="0" borderId="0" xfId="0" applyNumberFormat="1"/>
    <xf numFmtId="0" fontId="0" fillId="0" borderId="8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0" xfId="0" applyFill="1" applyBorder="1"/>
    <xf numFmtId="165" fontId="0" fillId="0" borderId="0" xfId="0" applyNumberFormat="1"/>
    <xf numFmtId="0" fontId="0" fillId="0" borderId="4" xfId="0" applyFill="1" applyBorder="1"/>
    <xf numFmtId="0" fontId="2" fillId="0" borderId="0" xfId="0" applyFont="1"/>
    <xf numFmtId="0" fontId="2" fillId="0" borderId="4" xfId="0" applyFont="1" applyFill="1" applyBorder="1"/>
    <xf numFmtId="9" fontId="0" fillId="0" borderId="0" xfId="0" applyNumberFormat="1"/>
    <xf numFmtId="0" fontId="2" fillId="0" borderId="4" xfId="0" applyFont="1" applyBorder="1"/>
    <xf numFmtId="0" fontId="3" fillId="0" borderId="4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>
      <selection activeCell="G47" sqref="G47"/>
    </sheetView>
  </sheetViews>
  <sheetFormatPr defaultRowHeight="15" x14ac:dyDescent="0.25"/>
  <cols>
    <col min="1" max="1" width="35.28515625" bestFit="1" customWidth="1"/>
    <col min="4" max="4" width="12.140625" bestFit="1" customWidth="1"/>
    <col min="5" max="5" width="12.140625" customWidth="1"/>
    <col min="6" max="6" width="10.7109375" bestFit="1" customWidth="1"/>
    <col min="7" max="7" width="14.28515625" bestFit="1" customWidth="1"/>
    <col min="10" max="10" width="14.42578125" customWidth="1"/>
    <col min="12" max="12" width="15.28515625" bestFit="1" customWidth="1"/>
    <col min="13" max="13" width="7.5703125" bestFit="1" customWidth="1"/>
    <col min="14" max="14" width="12" bestFit="1" customWidth="1"/>
  </cols>
  <sheetData>
    <row r="1" spans="1:14" x14ac:dyDescent="0.25">
      <c r="A1" s="1"/>
      <c r="B1" s="2" t="s">
        <v>38</v>
      </c>
      <c r="C1" s="2" t="s">
        <v>40</v>
      </c>
      <c r="D1" s="2" t="s">
        <v>42</v>
      </c>
      <c r="E1" s="2" t="s">
        <v>41</v>
      </c>
      <c r="F1" s="2" t="s">
        <v>43</v>
      </c>
      <c r="G1" s="3" t="s">
        <v>44</v>
      </c>
      <c r="J1" s="1"/>
      <c r="K1" s="2" t="s">
        <v>45</v>
      </c>
      <c r="L1" s="2"/>
      <c r="M1" s="2"/>
      <c r="N1" s="3"/>
    </row>
    <row r="2" spans="1:14" x14ac:dyDescent="0.25">
      <c r="A2" s="4" t="s">
        <v>2</v>
      </c>
      <c r="B2" s="5">
        <v>64.2</v>
      </c>
      <c r="C2" s="6"/>
      <c r="D2" s="5">
        <v>64.7</v>
      </c>
      <c r="E2" s="5"/>
      <c r="F2" s="6">
        <f>((B2*$B$40)+(D2*$D$40))/($B$40+$D$40)</f>
        <v>64.449632082413544</v>
      </c>
      <c r="G2" s="7"/>
      <c r="J2" s="4"/>
      <c r="K2" s="5" t="s">
        <v>46</v>
      </c>
      <c r="L2" s="5" t="s">
        <v>53</v>
      </c>
      <c r="M2" s="5" t="s">
        <v>47</v>
      </c>
      <c r="N2" s="7" t="s">
        <v>40</v>
      </c>
    </row>
    <row r="3" spans="1:14" x14ac:dyDescent="0.25">
      <c r="A3" s="4" t="s">
        <v>3</v>
      </c>
      <c r="B3" s="5">
        <v>993</v>
      </c>
      <c r="C3" s="8">
        <f>B3/$B$40</f>
        <v>0.72961058045554739</v>
      </c>
      <c r="D3" s="5">
        <v>1010</v>
      </c>
      <c r="E3" s="8">
        <f>D3/$D$40</f>
        <v>0.7442888725128961</v>
      </c>
      <c r="F3" s="6">
        <f>B3+D3</f>
        <v>2003</v>
      </c>
      <c r="G3" s="9">
        <f>F3/$F$40</f>
        <v>0.73693892568064756</v>
      </c>
      <c r="J3" s="4" t="s">
        <v>48</v>
      </c>
      <c r="K3" s="5">
        <v>147</v>
      </c>
      <c r="L3" s="15">
        <f>K3/$K$8</f>
        <v>0.10832719233603537</v>
      </c>
      <c r="M3" s="5">
        <v>140</v>
      </c>
      <c r="N3" s="16">
        <f>M3/$M$8</f>
        <v>0.10286554004408523</v>
      </c>
    </row>
    <row r="4" spans="1:14" x14ac:dyDescent="0.25">
      <c r="A4" s="4" t="s">
        <v>4</v>
      </c>
      <c r="B4" s="5">
        <v>1109</v>
      </c>
      <c r="C4" s="8">
        <f t="shared" ref="C4:C40" si="0">B4/$B$40</f>
        <v>0.81484202792064664</v>
      </c>
      <c r="D4" s="5">
        <v>1124</v>
      </c>
      <c r="E4" s="8">
        <f t="shared" ref="E4:E40" si="1">D4/$D$40</f>
        <v>0.82829771554900511</v>
      </c>
      <c r="F4" s="6">
        <f t="shared" ref="F4:F14" si="2">B4+D4</f>
        <v>2233</v>
      </c>
      <c r="G4" s="9">
        <f t="shared" ref="G4:G40" si="3">F4/$F$40</f>
        <v>0.82155997056659313</v>
      </c>
      <c r="J4" s="4" t="s">
        <v>49</v>
      </c>
      <c r="K4" s="5">
        <v>152</v>
      </c>
      <c r="L4" s="15">
        <f t="shared" ref="L4:L9" si="4">K4/$K$8</f>
        <v>0.11201179071481208</v>
      </c>
      <c r="M4" s="5">
        <v>139</v>
      </c>
      <c r="N4" s="16">
        <f t="shared" ref="N4:N9" si="5">M4/$M$8</f>
        <v>0.10213078618662748</v>
      </c>
    </row>
    <row r="5" spans="1:14" x14ac:dyDescent="0.25">
      <c r="A5" s="4" t="s">
        <v>5</v>
      </c>
      <c r="B5" s="5">
        <v>2</v>
      </c>
      <c r="C5" s="8">
        <f t="shared" si="0"/>
        <v>1.4695077149155032E-3</v>
      </c>
      <c r="D5" s="5">
        <v>2</v>
      </c>
      <c r="E5" s="8">
        <f t="shared" si="1"/>
        <v>1.4738393515106854E-3</v>
      </c>
      <c r="F5" s="6">
        <f t="shared" si="2"/>
        <v>4</v>
      </c>
      <c r="G5" s="9">
        <f t="shared" si="3"/>
        <v>1.4716703458425313E-3</v>
      </c>
      <c r="J5" s="4" t="s">
        <v>50</v>
      </c>
      <c r="K5" s="5">
        <v>42</v>
      </c>
      <c r="L5" s="15">
        <f t="shared" si="4"/>
        <v>3.0950626381724394E-2</v>
      </c>
      <c r="M5" s="5">
        <v>56</v>
      </c>
      <c r="N5" s="16">
        <f t="shared" si="5"/>
        <v>4.1146216017634095E-2</v>
      </c>
    </row>
    <row r="6" spans="1:14" x14ac:dyDescent="0.25">
      <c r="A6" s="4" t="s">
        <v>6</v>
      </c>
      <c r="B6" s="5">
        <v>723</v>
      </c>
      <c r="C6" s="8">
        <f t="shared" si="0"/>
        <v>0.53122703894195444</v>
      </c>
      <c r="D6" s="5">
        <v>725</v>
      </c>
      <c r="E6" s="8">
        <f t="shared" si="1"/>
        <v>0.53426676492262348</v>
      </c>
      <c r="F6" s="6">
        <f t="shared" si="2"/>
        <v>1448</v>
      </c>
      <c r="G6" s="9">
        <f t="shared" si="3"/>
        <v>0.5327446651949963</v>
      </c>
      <c r="J6" s="4" t="s">
        <v>51</v>
      </c>
      <c r="K6" s="5">
        <v>24</v>
      </c>
      <c r="L6" s="15">
        <f t="shared" si="4"/>
        <v>1.7686072218128224E-2</v>
      </c>
      <c r="M6" s="5">
        <v>28</v>
      </c>
      <c r="N6" s="16">
        <f t="shared" si="5"/>
        <v>2.0573108008817047E-2</v>
      </c>
    </row>
    <row r="7" spans="1:14" x14ac:dyDescent="0.25">
      <c r="A7" s="4" t="s">
        <v>7</v>
      </c>
      <c r="B7" s="5">
        <v>563</v>
      </c>
      <c r="C7" s="8">
        <f t="shared" si="0"/>
        <v>0.41366642174871421</v>
      </c>
      <c r="D7" s="5">
        <v>576</v>
      </c>
      <c r="E7" s="8">
        <f t="shared" si="1"/>
        <v>0.42446573323507736</v>
      </c>
      <c r="F7" s="6">
        <f t="shared" si="2"/>
        <v>1139</v>
      </c>
      <c r="G7" s="9">
        <f t="shared" si="3"/>
        <v>0.41905813097866079</v>
      </c>
      <c r="J7" s="4" t="s">
        <v>52</v>
      </c>
      <c r="K7" s="5">
        <f>SUM(K3:K6)</f>
        <v>365</v>
      </c>
      <c r="L7" s="15">
        <f t="shared" si="4"/>
        <v>0.26897568165070007</v>
      </c>
      <c r="M7" s="5">
        <f>SUM(M3:M6)</f>
        <v>363</v>
      </c>
      <c r="N7" s="16">
        <f t="shared" si="5"/>
        <v>0.26671565025716387</v>
      </c>
    </row>
    <row r="8" spans="1:14" x14ac:dyDescent="0.25">
      <c r="A8" s="4" t="s">
        <v>8</v>
      </c>
      <c r="B8" s="5">
        <v>75</v>
      </c>
      <c r="C8" s="8">
        <f t="shared" si="0"/>
        <v>5.5106539309331376E-2</v>
      </c>
      <c r="D8" s="5">
        <v>56</v>
      </c>
      <c r="E8" s="8">
        <f t="shared" si="1"/>
        <v>4.1267501842299187E-2</v>
      </c>
      <c r="F8" s="6">
        <f t="shared" si="2"/>
        <v>131</v>
      </c>
      <c r="G8" s="9">
        <f t="shared" si="3"/>
        <v>4.8197203826342898E-2</v>
      </c>
      <c r="J8" s="4" t="s">
        <v>54</v>
      </c>
      <c r="K8" s="5">
        <v>1357</v>
      </c>
      <c r="L8" s="15">
        <f t="shared" si="4"/>
        <v>1</v>
      </c>
      <c r="M8" s="5">
        <v>1361</v>
      </c>
      <c r="N8" s="16">
        <f t="shared" si="5"/>
        <v>1</v>
      </c>
    </row>
    <row r="9" spans="1:14" ht="15.75" thickBot="1" x14ac:dyDescent="0.3">
      <c r="A9" s="4" t="s">
        <v>0</v>
      </c>
      <c r="B9" s="5"/>
      <c r="C9" s="8"/>
      <c r="D9" s="5"/>
      <c r="E9" s="8"/>
      <c r="F9" s="6"/>
      <c r="G9" s="9"/>
      <c r="J9" s="10" t="s">
        <v>55</v>
      </c>
      <c r="K9" s="11">
        <v>992</v>
      </c>
      <c r="L9" s="17">
        <f t="shared" si="4"/>
        <v>0.73102431834929993</v>
      </c>
      <c r="M9" s="11">
        <v>998</v>
      </c>
      <c r="N9" s="18">
        <f t="shared" si="5"/>
        <v>0.73328434974283618</v>
      </c>
    </row>
    <row r="10" spans="1:14" x14ac:dyDescent="0.25">
      <c r="A10" s="4" t="s">
        <v>9</v>
      </c>
      <c r="B10" s="5">
        <v>265</v>
      </c>
      <c r="C10" s="8">
        <f t="shared" si="0"/>
        <v>0.1947097722263042</v>
      </c>
      <c r="D10" s="5">
        <v>247</v>
      </c>
      <c r="E10" s="8">
        <f t="shared" si="1"/>
        <v>0.18201915991156964</v>
      </c>
      <c r="F10" s="6">
        <f t="shared" si="2"/>
        <v>512</v>
      </c>
      <c r="G10" s="9">
        <f t="shared" si="3"/>
        <v>0.188373804267844</v>
      </c>
    </row>
    <row r="11" spans="1:14" x14ac:dyDescent="0.25">
      <c r="A11" s="4" t="s">
        <v>10</v>
      </c>
      <c r="B11" s="5">
        <v>1217</v>
      </c>
      <c r="C11" s="8">
        <f t="shared" si="0"/>
        <v>0.89419544452608379</v>
      </c>
      <c r="D11" s="5">
        <v>1228</v>
      </c>
      <c r="E11" s="8">
        <f t="shared" si="1"/>
        <v>0.90493736182756079</v>
      </c>
      <c r="F11" s="6">
        <f t="shared" si="2"/>
        <v>2445</v>
      </c>
      <c r="G11" s="9">
        <f t="shared" si="3"/>
        <v>0.89955849889624728</v>
      </c>
    </row>
    <row r="12" spans="1:14" x14ac:dyDescent="0.25">
      <c r="A12" s="4" t="s">
        <v>11</v>
      </c>
      <c r="B12" s="5">
        <v>1144</v>
      </c>
      <c r="C12" s="8">
        <f t="shared" si="0"/>
        <v>0.84055841293166789</v>
      </c>
      <c r="D12" s="5">
        <v>1133</v>
      </c>
      <c r="E12" s="8">
        <f t="shared" si="1"/>
        <v>0.83492999263080325</v>
      </c>
      <c r="F12" s="6">
        <f t="shared" si="2"/>
        <v>2277</v>
      </c>
      <c r="G12" s="9">
        <f t="shared" si="3"/>
        <v>0.83774834437086088</v>
      </c>
    </row>
    <row r="13" spans="1:14" x14ac:dyDescent="0.25">
      <c r="A13" s="4" t="s">
        <v>12</v>
      </c>
      <c r="B13" s="5">
        <v>547</v>
      </c>
      <c r="C13" s="8">
        <f t="shared" si="0"/>
        <v>0.40191036002939018</v>
      </c>
      <c r="D13" s="5">
        <v>562</v>
      </c>
      <c r="E13" s="8">
        <f t="shared" si="1"/>
        <v>0.41414885777450255</v>
      </c>
      <c r="F13" s="6">
        <f t="shared" si="2"/>
        <v>1109</v>
      </c>
      <c r="G13" s="9">
        <f t="shared" si="3"/>
        <v>0.40802060338484181</v>
      </c>
    </row>
    <row r="14" spans="1:14" x14ac:dyDescent="0.25">
      <c r="A14" s="4" t="s">
        <v>13</v>
      </c>
      <c r="B14" s="5">
        <v>137</v>
      </c>
      <c r="C14" s="8">
        <f t="shared" si="0"/>
        <v>0.10066127847171198</v>
      </c>
      <c r="D14" s="5">
        <v>111</v>
      </c>
      <c r="E14" s="8">
        <f t="shared" si="1"/>
        <v>8.1798084008843031E-2</v>
      </c>
      <c r="F14" s="6">
        <f t="shared" si="2"/>
        <v>248</v>
      </c>
      <c r="G14" s="9">
        <f t="shared" si="3"/>
        <v>9.1243561442236942E-2</v>
      </c>
    </row>
    <row r="15" spans="1:14" x14ac:dyDescent="0.25">
      <c r="A15" s="4" t="s">
        <v>14</v>
      </c>
      <c r="B15" s="5">
        <v>29.4</v>
      </c>
      <c r="C15" s="8">
        <f t="shared" si="0"/>
        <v>2.1601763409257898E-2</v>
      </c>
      <c r="D15" s="5">
        <v>29.9</v>
      </c>
      <c r="E15" s="8">
        <f t="shared" si="1"/>
        <v>2.2033898305084745E-2</v>
      </c>
      <c r="F15" s="6">
        <f t="shared" ref="F15" si="6">((B15*$B$40)+(D15*$D$40))/$F$40</f>
        <v>29.64963208241354</v>
      </c>
      <c r="G15" s="9">
        <f t="shared" si="3"/>
        <v>1.0908621075207335E-2</v>
      </c>
    </row>
    <row r="16" spans="1:14" x14ac:dyDescent="0.25">
      <c r="A16" s="4" t="s">
        <v>15</v>
      </c>
      <c r="B16" s="5"/>
      <c r="C16" s="8"/>
      <c r="D16" s="5"/>
      <c r="E16" s="8"/>
      <c r="F16" s="6"/>
      <c r="G16" s="9"/>
    </row>
    <row r="17" spans="1:7" x14ac:dyDescent="0.25">
      <c r="A17" s="4" t="s">
        <v>16</v>
      </c>
      <c r="B17" s="5">
        <v>110</v>
      </c>
      <c r="C17" s="8">
        <f t="shared" si="0"/>
        <v>8.0822924320352679E-2</v>
      </c>
      <c r="D17" s="5">
        <v>113</v>
      </c>
      <c r="E17" s="8">
        <f t="shared" si="1"/>
        <v>8.3271923360353717E-2</v>
      </c>
      <c r="F17" s="6">
        <f>B17+D17</f>
        <v>223</v>
      </c>
      <c r="G17" s="9">
        <f t="shared" si="3"/>
        <v>8.2045621780721112E-2</v>
      </c>
    </row>
    <row r="18" spans="1:7" x14ac:dyDescent="0.25">
      <c r="A18" s="4" t="s">
        <v>17</v>
      </c>
      <c r="B18" s="5">
        <v>649</v>
      </c>
      <c r="C18" s="8">
        <f t="shared" si="0"/>
        <v>0.47685525349008084</v>
      </c>
      <c r="D18" s="5">
        <v>638</v>
      </c>
      <c r="E18" s="8">
        <f t="shared" si="1"/>
        <v>0.47015475313190863</v>
      </c>
      <c r="F18" s="6">
        <f t="shared" ref="F18:F39" si="7">B18+D18</f>
        <v>1287</v>
      </c>
      <c r="G18" s="9">
        <f t="shared" si="3"/>
        <v>0.47350993377483441</v>
      </c>
    </row>
    <row r="19" spans="1:7" x14ac:dyDescent="0.25">
      <c r="A19" s="4" t="s">
        <v>18</v>
      </c>
      <c r="B19" s="5">
        <v>412</v>
      </c>
      <c r="C19" s="8">
        <f t="shared" si="0"/>
        <v>0.30271858927259371</v>
      </c>
      <c r="D19" s="5">
        <v>438</v>
      </c>
      <c r="E19" s="8">
        <f t="shared" si="1"/>
        <v>0.32277081798084006</v>
      </c>
      <c r="F19" s="6">
        <f t="shared" si="7"/>
        <v>850</v>
      </c>
      <c r="G19" s="9">
        <f t="shared" si="3"/>
        <v>0.3127299484915379</v>
      </c>
    </row>
    <row r="20" spans="1:7" x14ac:dyDescent="0.25">
      <c r="A20" s="4" t="s">
        <v>19</v>
      </c>
      <c r="B20" s="5">
        <v>11</v>
      </c>
      <c r="C20" s="8">
        <f t="shared" si="0"/>
        <v>8.0822924320352683E-3</v>
      </c>
      <c r="D20" s="5">
        <v>10</v>
      </c>
      <c r="E20" s="8">
        <f t="shared" si="1"/>
        <v>7.3691967575534268E-3</v>
      </c>
      <c r="F20" s="6">
        <f t="shared" si="7"/>
        <v>21</v>
      </c>
      <c r="G20" s="9">
        <f t="shared" si="3"/>
        <v>7.7262693156732896E-3</v>
      </c>
    </row>
    <row r="21" spans="1:7" x14ac:dyDescent="0.25">
      <c r="A21" s="4" t="s">
        <v>20</v>
      </c>
      <c r="B21" s="5">
        <v>968</v>
      </c>
      <c r="C21" s="8">
        <f t="shared" si="0"/>
        <v>0.71124173401910362</v>
      </c>
      <c r="D21" s="5">
        <v>976</v>
      </c>
      <c r="E21" s="8">
        <f t="shared" si="1"/>
        <v>0.71923360353721444</v>
      </c>
      <c r="F21" s="6">
        <f t="shared" si="7"/>
        <v>1944</v>
      </c>
      <c r="G21" s="9">
        <f t="shared" si="3"/>
        <v>0.71523178807947019</v>
      </c>
    </row>
    <row r="22" spans="1:7" x14ac:dyDescent="0.25">
      <c r="A22" s="4" t="s">
        <v>21</v>
      </c>
      <c r="B22" s="5">
        <v>422</v>
      </c>
      <c r="C22" s="8">
        <f t="shared" si="0"/>
        <v>0.31006612784717119</v>
      </c>
      <c r="D22" s="5">
        <v>393</v>
      </c>
      <c r="E22" s="8">
        <f t="shared" si="1"/>
        <v>0.28960943257184968</v>
      </c>
      <c r="F22" s="6">
        <f t="shared" si="7"/>
        <v>815</v>
      </c>
      <c r="G22" s="9">
        <f t="shared" si="3"/>
        <v>0.29985283296541576</v>
      </c>
    </row>
    <row r="23" spans="1:7" x14ac:dyDescent="0.25">
      <c r="A23" s="4" t="s">
        <v>22</v>
      </c>
      <c r="B23" s="5">
        <v>775</v>
      </c>
      <c r="C23" s="8">
        <f t="shared" si="0"/>
        <v>0.56943423952975758</v>
      </c>
      <c r="D23" s="5">
        <v>805</v>
      </c>
      <c r="E23" s="8">
        <f t="shared" si="1"/>
        <v>0.59322033898305082</v>
      </c>
      <c r="F23" s="6">
        <f t="shared" si="7"/>
        <v>1580</v>
      </c>
      <c r="G23" s="9">
        <f t="shared" si="3"/>
        <v>0.58130978660779986</v>
      </c>
    </row>
    <row r="24" spans="1:7" x14ac:dyDescent="0.25">
      <c r="A24" s="4" t="s">
        <v>23</v>
      </c>
      <c r="B24" s="5">
        <v>707</v>
      </c>
      <c r="C24" s="8">
        <f t="shared" si="0"/>
        <v>0.51947097722263047</v>
      </c>
      <c r="D24" s="5">
        <v>717</v>
      </c>
      <c r="E24" s="8">
        <f t="shared" si="1"/>
        <v>0.52837140751658074</v>
      </c>
      <c r="F24" s="6">
        <f t="shared" si="7"/>
        <v>1424</v>
      </c>
      <c r="G24" s="9">
        <f t="shared" si="3"/>
        <v>0.52391464311994118</v>
      </c>
    </row>
    <row r="25" spans="1:7" x14ac:dyDescent="0.25">
      <c r="A25" s="4" t="s">
        <v>24</v>
      </c>
      <c r="B25" s="5">
        <v>739</v>
      </c>
      <c r="C25" s="8">
        <f t="shared" si="0"/>
        <v>0.54298310066127842</v>
      </c>
      <c r="D25" s="5">
        <v>755</v>
      </c>
      <c r="E25" s="8">
        <f t="shared" si="1"/>
        <v>0.55637435519528367</v>
      </c>
      <c r="F25" s="6">
        <f t="shared" si="7"/>
        <v>1494</v>
      </c>
      <c r="G25" s="9">
        <f t="shared" si="3"/>
        <v>0.54966887417218546</v>
      </c>
    </row>
    <row r="26" spans="1:7" x14ac:dyDescent="0.25">
      <c r="A26" s="4" t="s">
        <v>25</v>
      </c>
      <c r="B26" s="5">
        <v>161</v>
      </c>
      <c r="C26" s="8">
        <f t="shared" si="0"/>
        <v>0.11829537105069801</v>
      </c>
      <c r="D26" s="5">
        <v>159</v>
      </c>
      <c r="E26" s="8">
        <f t="shared" si="1"/>
        <v>0.11717022844509949</v>
      </c>
      <c r="F26" s="6">
        <f t="shared" si="7"/>
        <v>320</v>
      </c>
      <c r="G26" s="9">
        <f t="shared" si="3"/>
        <v>0.1177336276674025</v>
      </c>
    </row>
    <row r="27" spans="1:7" x14ac:dyDescent="0.25">
      <c r="A27" s="4" t="s">
        <v>26</v>
      </c>
      <c r="B27" s="5">
        <v>163</v>
      </c>
      <c r="C27" s="8">
        <f t="shared" si="0"/>
        <v>0.11976487876561352</v>
      </c>
      <c r="D27" s="5">
        <v>167</v>
      </c>
      <c r="E27" s="8">
        <f t="shared" si="1"/>
        <v>0.12306558585114223</v>
      </c>
      <c r="F27" s="6">
        <f t="shared" si="7"/>
        <v>330</v>
      </c>
      <c r="G27" s="9">
        <f t="shared" si="3"/>
        <v>0.12141280353200883</v>
      </c>
    </row>
    <row r="28" spans="1:7" x14ac:dyDescent="0.25">
      <c r="A28" s="4" t="s">
        <v>1</v>
      </c>
      <c r="B28" s="5"/>
      <c r="C28" s="8"/>
      <c r="D28" s="5"/>
      <c r="E28" s="8"/>
      <c r="F28" s="6"/>
      <c r="G28" s="9"/>
    </row>
    <row r="29" spans="1:7" x14ac:dyDescent="0.25">
      <c r="A29" s="4" t="s">
        <v>27</v>
      </c>
      <c r="B29" s="5">
        <v>156</v>
      </c>
      <c r="C29" s="8">
        <f t="shared" si="0"/>
        <v>0.11462160176340926</v>
      </c>
      <c r="D29" s="5">
        <v>139</v>
      </c>
      <c r="E29" s="8">
        <f t="shared" si="1"/>
        <v>0.10243183492999262</v>
      </c>
      <c r="F29" s="6">
        <f t="shared" si="7"/>
        <v>295</v>
      </c>
      <c r="G29" s="9">
        <f t="shared" si="3"/>
        <v>0.10853568800588669</v>
      </c>
    </row>
    <row r="30" spans="1:7" x14ac:dyDescent="0.25">
      <c r="A30" s="4" t="s">
        <v>28</v>
      </c>
      <c r="B30" s="5">
        <v>168</v>
      </c>
      <c r="C30" s="8">
        <f t="shared" si="0"/>
        <v>0.12343864805290228</v>
      </c>
      <c r="D30" s="5">
        <v>175</v>
      </c>
      <c r="E30" s="8">
        <f t="shared" si="1"/>
        <v>0.12896094325718496</v>
      </c>
      <c r="F30" s="6">
        <f t="shared" si="7"/>
        <v>343</v>
      </c>
      <c r="G30" s="9">
        <f t="shared" si="3"/>
        <v>0.12619573215599705</v>
      </c>
    </row>
    <row r="31" spans="1:7" x14ac:dyDescent="0.25">
      <c r="A31" s="4" t="s">
        <v>29</v>
      </c>
      <c r="B31" s="5">
        <v>1136</v>
      </c>
      <c r="C31" s="8">
        <f t="shared" si="0"/>
        <v>0.8346803820720059</v>
      </c>
      <c r="D31" s="5">
        <v>1140</v>
      </c>
      <c r="E31" s="8">
        <f t="shared" si="1"/>
        <v>0.8400884303610906</v>
      </c>
      <c r="F31" s="6">
        <f t="shared" si="7"/>
        <v>2276</v>
      </c>
      <c r="G31" s="9">
        <f t="shared" si="3"/>
        <v>0.83738042678440028</v>
      </c>
    </row>
    <row r="32" spans="1:7" x14ac:dyDescent="0.25">
      <c r="A32" s="4" t="s">
        <v>30</v>
      </c>
      <c r="B32" s="5">
        <v>197</v>
      </c>
      <c r="C32" s="8">
        <f t="shared" si="0"/>
        <v>0.14474650991917706</v>
      </c>
      <c r="D32" s="5">
        <v>182</v>
      </c>
      <c r="E32" s="8">
        <f t="shared" si="1"/>
        <v>0.13411938098747236</v>
      </c>
      <c r="F32" s="6">
        <f t="shared" si="7"/>
        <v>379</v>
      </c>
      <c r="G32" s="9">
        <f t="shared" si="3"/>
        <v>0.13944076526857985</v>
      </c>
    </row>
    <row r="33" spans="1:7" x14ac:dyDescent="0.25">
      <c r="A33" s="4" t="s">
        <v>32</v>
      </c>
      <c r="B33" s="5">
        <v>386</v>
      </c>
      <c r="C33" s="8">
        <f t="shared" si="0"/>
        <v>0.28361498897869214</v>
      </c>
      <c r="D33" s="5">
        <v>416</v>
      </c>
      <c r="E33" s="8">
        <f t="shared" si="1"/>
        <v>0.30655858511422257</v>
      </c>
      <c r="F33" s="6">
        <f t="shared" si="7"/>
        <v>802</v>
      </c>
      <c r="G33" s="9">
        <f t="shared" si="3"/>
        <v>0.29506990434142755</v>
      </c>
    </row>
    <row r="34" spans="1:7" x14ac:dyDescent="0.25">
      <c r="A34" s="4" t="s">
        <v>31</v>
      </c>
      <c r="B34" s="5">
        <v>1244</v>
      </c>
      <c r="C34" s="8">
        <f t="shared" si="0"/>
        <v>0.91403379867744305</v>
      </c>
      <c r="D34" s="5">
        <v>1235</v>
      </c>
      <c r="E34" s="8">
        <f t="shared" si="1"/>
        <v>0.91009579955784814</v>
      </c>
      <c r="F34" s="6">
        <f t="shared" si="7"/>
        <v>2479</v>
      </c>
      <c r="G34" s="9">
        <f t="shared" si="3"/>
        <v>0.91206769683590871</v>
      </c>
    </row>
    <row r="35" spans="1:7" x14ac:dyDescent="0.25">
      <c r="A35" s="4" t="s">
        <v>33</v>
      </c>
      <c r="B35" s="5">
        <v>910</v>
      </c>
      <c r="C35" s="8">
        <f t="shared" si="0"/>
        <v>0.668626010286554</v>
      </c>
      <c r="D35" s="5">
        <v>921</v>
      </c>
      <c r="E35" s="8">
        <f t="shared" si="1"/>
        <v>0.67870302137067062</v>
      </c>
      <c r="F35" s="6">
        <f t="shared" si="7"/>
        <v>1831</v>
      </c>
      <c r="G35" s="9">
        <f t="shared" si="3"/>
        <v>0.67365710080941865</v>
      </c>
    </row>
    <row r="36" spans="1:7" x14ac:dyDescent="0.25">
      <c r="A36" s="4" t="s">
        <v>34</v>
      </c>
      <c r="B36" s="5">
        <v>1018</v>
      </c>
      <c r="C36" s="8">
        <f t="shared" si="0"/>
        <v>0.74797942689199115</v>
      </c>
      <c r="D36" s="5">
        <v>981</v>
      </c>
      <c r="E36" s="8">
        <f t="shared" si="1"/>
        <v>0.72291820191599121</v>
      </c>
      <c r="F36" s="6">
        <f t="shared" si="7"/>
        <v>1999</v>
      </c>
      <c r="G36" s="9">
        <f t="shared" si="3"/>
        <v>0.73546725533480506</v>
      </c>
    </row>
    <row r="37" spans="1:7" x14ac:dyDescent="0.25">
      <c r="A37" s="4" t="s">
        <v>35</v>
      </c>
      <c r="B37" s="5">
        <v>442</v>
      </c>
      <c r="C37" s="8">
        <f t="shared" si="0"/>
        <v>0.32476120499632621</v>
      </c>
      <c r="D37" s="5">
        <v>465</v>
      </c>
      <c r="E37" s="8">
        <f t="shared" si="1"/>
        <v>0.34266764922623433</v>
      </c>
      <c r="F37" s="6">
        <f t="shared" si="7"/>
        <v>907</v>
      </c>
      <c r="G37" s="9">
        <f t="shared" si="3"/>
        <v>0.33370125091979397</v>
      </c>
    </row>
    <row r="38" spans="1:7" x14ac:dyDescent="0.25">
      <c r="A38" s="4" t="s">
        <v>36</v>
      </c>
      <c r="B38" s="5">
        <v>418</v>
      </c>
      <c r="C38" s="8">
        <f t="shared" si="0"/>
        <v>0.3071271124173402</v>
      </c>
      <c r="D38" s="5">
        <v>468</v>
      </c>
      <c r="E38" s="8">
        <f t="shared" si="1"/>
        <v>0.34487840825350036</v>
      </c>
      <c r="F38" s="6">
        <f t="shared" si="7"/>
        <v>886</v>
      </c>
      <c r="G38" s="9">
        <f t="shared" si="3"/>
        <v>0.32597498160412069</v>
      </c>
    </row>
    <row r="39" spans="1:7" x14ac:dyDescent="0.25">
      <c r="A39" s="4" t="s">
        <v>37</v>
      </c>
      <c r="B39" s="5">
        <v>1050</v>
      </c>
      <c r="C39" s="8">
        <f t="shared" si="0"/>
        <v>0.77149155033063921</v>
      </c>
      <c r="D39" s="5">
        <v>1015</v>
      </c>
      <c r="E39" s="8">
        <f t="shared" si="1"/>
        <v>0.74797347089167276</v>
      </c>
      <c r="F39" s="6">
        <f t="shared" si="7"/>
        <v>2065</v>
      </c>
      <c r="G39" s="9">
        <f t="shared" si="3"/>
        <v>0.75974981604120673</v>
      </c>
    </row>
    <row r="40" spans="1:7" ht="15.75" thickBot="1" x14ac:dyDescent="0.3">
      <c r="A40" s="10" t="s">
        <v>39</v>
      </c>
      <c r="B40" s="11">
        <v>1361</v>
      </c>
      <c r="C40" s="12">
        <f t="shared" si="0"/>
        <v>1</v>
      </c>
      <c r="D40" s="11">
        <v>1357</v>
      </c>
      <c r="E40" s="12">
        <f t="shared" si="1"/>
        <v>1</v>
      </c>
      <c r="F40" s="13">
        <f>D40+B40</f>
        <v>2718</v>
      </c>
      <c r="G40" s="14">
        <f t="shared" si="3"/>
        <v>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sqref="A1:A21"/>
    </sheetView>
  </sheetViews>
  <sheetFormatPr defaultRowHeight="15" x14ac:dyDescent="0.25"/>
  <cols>
    <col min="9" max="9" width="11.85546875" bestFit="1" customWidth="1"/>
    <col min="10" max="10" width="13.42578125" bestFit="1" customWidth="1"/>
    <col min="11" max="11" width="11.7109375" bestFit="1" customWidth="1"/>
    <col min="12" max="12" width="33.140625" customWidth="1"/>
    <col min="16" max="16" width="11.85546875" bestFit="1" customWidth="1"/>
    <col min="17" max="17" width="11.140625" bestFit="1" customWidth="1"/>
  </cols>
  <sheetData>
    <row r="1" spans="1:17" ht="15.75" thickBot="1" x14ac:dyDescent="0.3">
      <c r="A1" s="4" t="s">
        <v>2</v>
      </c>
      <c r="C1">
        <v>66.8</v>
      </c>
      <c r="H1" s="24" t="s">
        <v>72</v>
      </c>
      <c r="I1" s="25" t="s">
        <v>73</v>
      </c>
      <c r="J1" s="25" t="s">
        <v>74</v>
      </c>
      <c r="K1" s="25" t="s">
        <v>77</v>
      </c>
      <c r="L1" s="32" t="s">
        <v>76</v>
      </c>
      <c r="M1" s="3"/>
      <c r="N1" s="27"/>
      <c r="O1" s="36" t="s">
        <v>79</v>
      </c>
      <c r="P1" s="37" t="s">
        <v>82</v>
      </c>
      <c r="Q1" s="38" t="s">
        <v>83</v>
      </c>
    </row>
    <row r="2" spans="1:17" x14ac:dyDescent="0.25">
      <c r="A2" s="4" t="s">
        <v>56</v>
      </c>
      <c r="C2" s="19">
        <f>$C$21*D2</f>
        <v>8.0240000000000009</v>
      </c>
      <c r="D2" s="20">
        <v>0.13600000000000001</v>
      </c>
      <c r="H2" s="26" t="s">
        <v>70</v>
      </c>
      <c r="I2" s="27">
        <v>1</v>
      </c>
      <c r="J2" s="27">
        <v>2</v>
      </c>
      <c r="K2" s="27" t="s">
        <v>37</v>
      </c>
      <c r="L2" s="30" t="s">
        <v>75</v>
      </c>
      <c r="M2" s="30"/>
      <c r="N2" s="27"/>
      <c r="O2" s="34" t="s">
        <v>80</v>
      </c>
      <c r="P2" s="27" t="s">
        <v>37</v>
      </c>
      <c r="Q2" s="30" t="s">
        <v>81</v>
      </c>
    </row>
    <row r="3" spans="1:17" ht="15.75" thickBot="1" x14ac:dyDescent="0.3">
      <c r="A3" s="4" t="s">
        <v>3</v>
      </c>
      <c r="C3" s="19">
        <f>$C$21*D3</f>
        <v>44.014000000000003</v>
      </c>
      <c r="D3" s="20">
        <v>0.746</v>
      </c>
      <c r="H3" s="26" t="s">
        <v>70</v>
      </c>
      <c r="I3" s="27">
        <v>1</v>
      </c>
      <c r="J3" s="27">
        <v>3</v>
      </c>
      <c r="K3" s="27" t="s">
        <v>37</v>
      </c>
      <c r="L3" s="30" t="s">
        <v>75</v>
      </c>
      <c r="M3" s="30"/>
      <c r="N3" s="27"/>
      <c r="O3" s="35" t="s">
        <v>80</v>
      </c>
      <c r="P3" s="29" t="s">
        <v>37</v>
      </c>
      <c r="Q3" s="31" t="s">
        <v>81</v>
      </c>
    </row>
    <row r="4" spans="1:17" ht="15.75" thickBot="1" x14ac:dyDescent="0.3">
      <c r="A4" s="4" t="s">
        <v>4</v>
      </c>
      <c r="C4" s="19">
        <f>$C$21*D4</f>
        <v>54.988</v>
      </c>
      <c r="D4" s="20">
        <v>0.93200000000000005</v>
      </c>
      <c r="H4" s="28" t="s">
        <v>71</v>
      </c>
      <c r="I4" s="29">
        <v>1</v>
      </c>
      <c r="J4" s="29">
        <v>3</v>
      </c>
      <c r="K4" s="29" t="s">
        <v>37</v>
      </c>
      <c r="L4" s="31" t="s">
        <v>78</v>
      </c>
      <c r="M4" s="31"/>
      <c r="N4" s="27"/>
      <c r="O4" s="5"/>
    </row>
    <row r="5" spans="1:17" ht="15.75" thickBot="1" x14ac:dyDescent="0.3">
      <c r="A5" s="4" t="s">
        <v>57</v>
      </c>
      <c r="C5" s="19"/>
      <c r="D5" s="21">
        <v>1.3</v>
      </c>
      <c r="O5" s="36" t="s">
        <v>79</v>
      </c>
      <c r="P5" s="40" t="s">
        <v>82</v>
      </c>
      <c r="Q5" s="41" t="s">
        <v>87</v>
      </c>
    </row>
    <row r="6" spans="1:17" x14ac:dyDescent="0.25">
      <c r="A6" s="4" t="s">
        <v>58</v>
      </c>
      <c r="C6" s="19">
        <f>$C$21*D6</f>
        <v>41.004999999999995</v>
      </c>
      <c r="D6" s="20">
        <v>0.69499999999999995</v>
      </c>
      <c r="O6" s="34" t="s">
        <v>84</v>
      </c>
      <c r="P6" s="33" t="s">
        <v>37</v>
      </c>
      <c r="Q6" s="7"/>
    </row>
    <row r="7" spans="1:17" x14ac:dyDescent="0.25">
      <c r="A7" s="4" t="s">
        <v>59</v>
      </c>
      <c r="C7" s="19">
        <f>$C$21*D7</f>
        <v>17.995000000000001</v>
      </c>
      <c r="D7" s="20">
        <v>0.30499999999999999</v>
      </c>
      <c r="O7" s="34" t="s">
        <v>84</v>
      </c>
      <c r="P7" s="33" t="s">
        <v>37</v>
      </c>
      <c r="Q7" s="7"/>
    </row>
    <row r="8" spans="1:17" ht="15.75" thickBot="1" x14ac:dyDescent="0.3">
      <c r="A8" s="4" t="s">
        <v>60</v>
      </c>
      <c r="C8" s="19"/>
      <c r="D8" s="22">
        <v>2.4</v>
      </c>
      <c r="O8" s="35" t="s">
        <v>84</v>
      </c>
      <c r="P8" s="39" t="s">
        <v>85</v>
      </c>
      <c r="Q8" s="23" t="s">
        <v>86</v>
      </c>
    </row>
    <row r="9" spans="1:17" x14ac:dyDescent="0.25">
      <c r="A9" s="4" t="s">
        <v>10</v>
      </c>
      <c r="C9" s="19">
        <f t="shared" ref="C9:C20" si="0">$C$21*D9</f>
        <v>2.0060000000000002</v>
      </c>
      <c r="D9" s="20">
        <v>3.4000000000000002E-2</v>
      </c>
    </row>
    <row r="10" spans="1:17" x14ac:dyDescent="0.25">
      <c r="A10" s="4" t="s">
        <v>11</v>
      </c>
      <c r="C10" s="19">
        <f t="shared" si="0"/>
        <v>54.988</v>
      </c>
      <c r="D10" s="20">
        <v>0.93200000000000005</v>
      </c>
    </row>
    <row r="11" spans="1:17" x14ac:dyDescent="0.25">
      <c r="A11" s="4" t="s">
        <v>12</v>
      </c>
      <c r="C11" s="19">
        <f t="shared" si="0"/>
        <v>12.98</v>
      </c>
      <c r="D11" s="20">
        <v>0.22</v>
      </c>
    </row>
    <row r="12" spans="1:17" x14ac:dyDescent="0.25">
      <c r="A12" s="4" t="s">
        <v>64</v>
      </c>
      <c r="C12" s="19">
        <f t="shared" si="0"/>
        <v>54.044000000000004</v>
      </c>
      <c r="D12" s="20">
        <v>0.91600000000000004</v>
      </c>
    </row>
    <row r="13" spans="1:17" x14ac:dyDescent="0.25">
      <c r="A13" s="4" t="s">
        <v>61</v>
      </c>
      <c r="C13" s="19">
        <f t="shared" si="0"/>
        <v>41.004999999999995</v>
      </c>
      <c r="D13" s="20">
        <v>0.69499999999999995</v>
      </c>
    </row>
    <row r="14" spans="1:17" x14ac:dyDescent="0.25">
      <c r="A14" s="4" t="s">
        <v>62</v>
      </c>
      <c r="C14" s="19">
        <f t="shared" si="0"/>
        <v>45.017000000000003</v>
      </c>
      <c r="D14" s="20">
        <v>0.76300000000000001</v>
      </c>
    </row>
    <row r="15" spans="1:17" x14ac:dyDescent="0.25">
      <c r="A15" s="4" t="s">
        <v>63</v>
      </c>
      <c r="C15" s="19">
        <f t="shared" si="0"/>
        <v>13.982999999999999</v>
      </c>
      <c r="D15" s="20">
        <v>0.23699999999999999</v>
      </c>
    </row>
    <row r="16" spans="1:17" x14ac:dyDescent="0.25">
      <c r="A16" s="4" t="s">
        <v>65</v>
      </c>
      <c r="C16" s="19">
        <f t="shared" si="0"/>
        <v>0</v>
      </c>
      <c r="D16" s="20"/>
    </row>
    <row r="17" spans="1:4" x14ac:dyDescent="0.25">
      <c r="A17" s="4" t="s">
        <v>66</v>
      </c>
      <c r="C17" s="19">
        <f t="shared" si="0"/>
        <v>36.993000000000002</v>
      </c>
      <c r="D17" s="20">
        <v>0.627</v>
      </c>
    </row>
    <row r="18" spans="1:4" x14ac:dyDescent="0.25">
      <c r="A18" s="4" t="s">
        <v>67</v>
      </c>
      <c r="C18" s="19">
        <f t="shared" si="0"/>
        <v>15.989000000000001</v>
      </c>
      <c r="D18" s="20">
        <v>0.27100000000000002</v>
      </c>
    </row>
    <row r="19" spans="1:4" x14ac:dyDescent="0.25">
      <c r="A19" s="4" t="s">
        <v>68</v>
      </c>
      <c r="C19" s="19">
        <f t="shared" si="0"/>
        <v>6.0179999999999998</v>
      </c>
      <c r="D19" s="20">
        <v>0.10199999999999999</v>
      </c>
    </row>
    <row r="20" spans="1:4" x14ac:dyDescent="0.25">
      <c r="A20" s="4" t="s">
        <v>69</v>
      </c>
      <c r="C20" s="19">
        <f t="shared" si="0"/>
        <v>20.001000000000001</v>
      </c>
      <c r="D20" s="20">
        <v>0.33900000000000002</v>
      </c>
    </row>
    <row r="21" spans="1:4" ht="15.75" thickBot="1" x14ac:dyDescent="0.3">
      <c r="A21" s="10" t="s">
        <v>39</v>
      </c>
      <c r="C21">
        <v>59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I38" sqref="I38"/>
    </sheetView>
  </sheetViews>
  <sheetFormatPr defaultRowHeight="15" x14ac:dyDescent="0.25"/>
  <cols>
    <col min="1" max="1" width="23.28515625" bestFit="1" customWidth="1"/>
  </cols>
  <sheetData>
    <row r="1" spans="1:3" x14ac:dyDescent="0.25">
      <c r="A1" s="4" t="s">
        <v>2</v>
      </c>
      <c r="B1">
        <v>63</v>
      </c>
      <c r="C1">
        <v>63</v>
      </c>
    </row>
    <row r="2" spans="1:3" x14ac:dyDescent="0.25">
      <c r="A2" s="4" t="s">
        <v>95</v>
      </c>
      <c r="B2">
        <v>44</v>
      </c>
      <c r="C2" s="43">
        <f>B2/B32</f>
        <v>0.67692307692307696</v>
      </c>
    </row>
    <row r="3" spans="1:3" x14ac:dyDescent="0.25">
      <c r="A3" s="4" t="s">
        <v>57</v>
      </c>
      <c r="B3">
        <v>1.9</v>
      </c>
    </row>
    <row r="4" spans="1:3" x14ac:dyDescent="0.25">
      <c r="A4" s="4" t="s">
        <v>60</v>
      </c>
      <c r="B4">
        <v>2.8</v>
      </c>
    </row>
    <row r="5" spans="1:3" x14ac:dyDescent="0.25">
      <c r="A5" s="4" t="s">
        <v>88</v>
      </c>
      <c r="B5">
        <v>2.2999999999999998</v>
      </c>
    </row>
    <row r="6" spans="1:3" x14ac:dyDescent="0.25">
      <c r="A6" s="4" t="s">
        <v>90</v>
      </c>
      <c r="B6">
        <v>20</v>
      </c>
      <c r="C6" s="43">
        <v>0.31</v>
      </c>
    </row>
    <row r="7" spans="1:3" x14ac:dyDescent="0.25">
      <c r="A7" s="4" t="s">
        <v>62</v>
      </c>
      <c r="B7">
        <v>39</v>
      </c>
      <c r="C7" s="43">
        <v>0.6</v>
      </c>
    </row>
    <row r="8" spans="1:3" x14ac:dyDescent="0.25">
      <c r="A8" s="4" t="s">
        <v>91</v>
      </c>
      <c r="B8">
        <v>30</v>
      </c>
      <c r="C8" s="43">
        <v>0.4</v>
      </c>
    </row>
    <row r="9" spans="1:3" x14ac:dyDescent="0.25">
      <c r="A9" s="4" t="s">
        <v>89</v>
      </c>
      <c r="B9">
        <v>49</v>
      </c>
      <c r="C9" s="43">
        <f>B9/$B$32</f>
        <v>0.75384615384615383</v>
      </c>
    </row>
    <row r="10" spans="1:3" x14ac:dyDescent="0.25">
      <c r="A10" s="4" t="s">
        <v>92</v>
      </c>
      <c r="B10">
        <v>6</v>
      </c>
      <c r="C10" s="43">
        <f t="shared" ref="C10:C32" si="0">B10/$B$32</f>
        <v>9.2307692307692313E-2</v>
      </c>
    </row>
    <row r="11" spans="1:3" x14ac:dyDescent="0.25">
      <c r="A11" s="4" t="s">
        <v>93</v>
      </c>
      <c r="B11">
        <v>22</v>
      </c>
      <c r="C11" s="43">
        <f t="shared" si="0"/>
        <v>0.33846153846153848</v>
      </c>
    </row>
    <row r="12" spans="1:3" x14ac:dyDescent="0.25">
      <c r="A12" s="4" t="s">
        <v>94</v>
      </c>
      <c r="B12">
        <v>17</v>
      </c>
      <c r="C12" s="43">
        <f t="shared" si="0"/>
        <v>0.26153846153846155</v>
      </c>
    </row>
    <row r="13" spans="1:3" x14ac:dyDescent="0.25">
      <c r="A13" s="4" t="s">
        <v>100</v>
      </c>
      <c r="B13">
        <v>4</v>
      </c>
      <c r="C13" s="43">
        <f t="shared" si="0"/>
        <v>6.1538461538461542E-2</v>
      </c>
    </row>
    <row r="14" spans="1:3" x14ac:dyDescent="0.25">
      <c r="A14" s="4" t="s">
        <v>96</v>
      </c>
      <c r="B14">
        <v>16</v>
      </c>
      <c r="C14" s="43">
        <f t="shared" si="0"/>
        <v>0.24615384615384617</v>
      </c>
    </row>
    <row r="15" spans="1:3" x14ac:dyDescent="0.25">
      <c r="A15" s="4" t="s">
        <v>97</v>
      </c>
      <c r="B15">
        <v>14</v>
      </c>
      <c r="C15" s="43">
        <f t="shared" si="0"/>
        <v>0.2153846153846154</v>
      </c>
    </row>
    <row r="16" spans="1:3" x14ac:dyDescent="0.25">
      <c r="A16" s="4" t="s">
        <v>98</v>
      </c>
      <c r="B16">
        <v>1</v>
      </c>
      <c r="C16" s="43">
        <f t="shared" si="0"/>
        <v>1.5384615384615385E-2</v>
      </c>
    </row>
    <row r="17" spans="1:3" x14ac:dyDescent="0.25">
      <c r="A17" s="4" t="s">
        <v>99</v>
      </c>
      <c r="B17">
        <v>1</v>
      </c>
      <c r="C17" s="43">
        <f t="shared" si="0"/>
        <v>1.5384615384615385E-2</v>
      </c>
    </row>
    <row r="18" spans="1:3" x14ac:dyDescent="0.25">
      <c r="A18" s="5"/>
      <c r="C18" s="43"/>
    </row>
    <row r="19" spans="1:3" x14ac:dyDescent="0.25">
      <c r="A19" s="42" t="s">
        <v>82</v>
      </c>
      <c r="C19" s="43">
        <f t="shared" si="0"/>
        <v>0</v>
      </c>
    </row>
    <row r="20" spans="1:3" x14ac:dyDescent="0.25">
      <c r="A20" s="5" t="s">
        <v>101</v>
      </c>
      <c r="B20">
        <v>37</v>
      </c>
      <c r="C20" s="43">
        <f t="shared" si="0"/>
        <v>0.56923076923076921</v>
      </c>
    </row>
    <row r="21" spans="1:3" x14ac:dyDescent="0.25">
      <c r="A21" s="5" t="s">
        <v>66</v>
      </c>
      <c r="B21">
        <v>7</v>
      </c>
      <c r="C21" s="43">
        <f t="shared" si="0"/>
        <v>0.1076923076923077</v>
      </c>
    </row>
    <row r="22" spans="1:3" x14ac:dyDescent="0.25">
      <c r="A22" s="5" t="s">
        <v>67</v>
      </c>
      <c r="B22">
        <v>8</v>
      </c>
      <c r="C22" s="43">
        <f t="shared" si="0"/>
        <v>0.12307692307692308</v>
      </c>
    </row>
    <row r="23" spans="1:3" x14ac:dyDescent="0.25">
      <c r="A23" s="5" t="s">
        <v>102</v>
      </c>
      <c r="B23">
        <v>60</v>
      </c>
      <c r="C23" s="43">
        <f t="shared" si="0"/>
        <v>0.92307692307692313</v>
      </c>
    </row>
    <row r="24" spans="1:3" x14ac:dyDescent="0.25">
      <c r="A24" s="5" t="s">
        <v>103</v>
      </c>
      <c r="B24">
        <v>33</v>
      </c>
      <c r="C24" s="43">
        <f t="shared" si="0"/>
        <v>0.50769230769230766</v>
      </c>
    </row>
    <row r="25" spans="1:3" x14ac:dyDescent="0.25">
      <c r="A25" s="42" t="s">
        <v>104</v>
      </c>
      <c r="B25">
        <v>11</v>
      </c>
      <c r="C25" s="43">
        <f t="shared" si="0"/>
        <v>0.16923076923076924</v>
      </c>
    </row>
    <row r="26" spans="1:3" x14ac:dyDescent="0.25">
      <c r="A26" s="42" t="s">
        <v>105</v>
      </c>
      <c r="B26">
        <v>39</v>
      </c>
      <c r="C26" s="43">
        <f t="shared" si="0"/>
        <v>0.6</v>
      </c>
    </row>
    <row r="27" spans="1:3" x14ac:dyDescent="0.25">
      <c r="A27" s="42" t="s">
        <v>106</v>
      </c>
      <c r="B27">
        <v>17</v>
      </c>
      <c r="C27" s="43">
        <f t="shared" si="0"/>
        <v>0.26153846153846155</v>
      </c>
    </row>
    <row r="28" spans="1:3" x14ac:dyDescent="0.25">
      <c r="A28" s="42" t="s">
        <v>107</v>
      </c>
      <c r="B28">
        <v>19</v>
      </c>
      <c r="C28" s="43">
        <f t="shared" si="0"/>
        <v>0.29230769230769232</v>
      </c>
    </row>
    <row r="29" spans="1:3" x14ac:dyDescent="0.25">
      <c r="A29" s="42" t="s">
        <v>108</v>
      </c>
      <c r="B29">
        <v>3</v>
      </c>
      <c r="C29" s="43">
        <f t="shared" si="0"/>
        <v>4.6153846153846156E-2</v>
      </c>
    </row>
    <row r="30" spans="1:3" x14ac:dyDescent="0.25">
      <c r="A30" s="42" t="s">
        <v>109</v>
      </c>
      <c r="B30">
        <v>11</v>
      </c>
      <c r="C30" s="43">
        <f t="shared" si="0"/>
        <v>0.16923076923076924</v>
      </c>
    </row>
    <row r="31" spans="1:3" x14ac:dyDescent="0.25">
      <c r="A31" s="42" t="s">
        <v>110</v>
      </c>
      <c r="B31">
        <v>5</v>
      </c>
      <c r="C31" s="43">
        <f t="shared" si="0"/>
        <v>7.6923076923076927E-2</v>
      </c>
    </row>
    <row r="32" spans="1:3" x14ac:dyDescent="0.25">
      <c r="A32" s="42" t="s">
        <v>111</v>
      </c>
      <c r="B32">
        <v>65</v>
      </c>
      <c r="C32" s="43">
        <f t="shared" si="0"/>
        <v>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sqref="A1:A19"/>
    </sheetView>
  </sheetViews>
  <sheetFormatPr defaultRowHeight="15" x14ac:dyDescent="0.25"/>
  <cols>
    <col min="1" max="1" width="28.140625" bestFit="1" customWidth="1"/>
  </cols>
  <sheetData>
    <row r="1" spans="1:2" x14ac:dyDescent="0.25">
      <c r="A1" s="4" t="s">
        <v>2</v>
      </c>
      <c r="B1">
        <v>64</v>
      </c>
    </row>
    <row r="2" spans="1:2" x14ac:dyDescent="0.25">
      <c r="A2" s="4" t="s">
        <v>56</v>
      </c>
      <c r="B2">
        <v>6</v>
      </c>
    </row>
    <row r="3" spans="1:2" x14ac:dyDescent="0.25">
      <c r="A3" s="4" t="s">
        <v>3</v>
      </c>
      <c r="B3">
        <v>83</v>
      </c>
    </row>
    <row r="4" spans="1:2" x14ac:dyDescent="0.25">
      <c r="A4" s="4" t="s">
        <v>113</v>
      </c>
      <c r="B4">
        <v>1.6</v>
      </c>
    </row>
    <row r="5" spans="1:2" x14ac:dyDescent="0.25">
      <c r="A5" s="4" t="s">
        <v>112</v>
      </c>
      <c r="B5">
        <v>1.9</v>
      </c>
    </row>
    <row r="6" spans="1:2" x14ac:dyDescent="0.25">
      <c r="A6" s="44" t="s">
        <v>114</v>
      </c>
      <c r="B6">
        <v>72</v>
      </c>
    </row>
    <row r="7" spans="1:2" x14ac:dyDescent="0.25">
      <c r="A7" s="4" t="s">
        <v>118</v>
      </c>
      <c r="B7">
        <v>27</v>
      </c>
    </row>
    <row r="8" spans="1:2" x14ac:dyDescent="0.25">
      <c r="A8" s="4" t="s">
        <v>10</v>
      </c>
      <c r="B8">
        <v>3</v>
      </c>
    </row>
    <row r="9" spans="1:2" x14ac:dyDescent="0.25">
      <c r="A9" s="4" t="s">
        <v>11</v>
      </c>
      <c r="B9">
        <v>85</v>
      </c>
    </row>
    <row r="10" spans="1:2" x14ac:dyDescent="0.25">
      <c r="A10" s="4" t="s">
        <v>12</v>
      </c>
      <c r="B10">
        <v>15</v>
      </c>
    </row>
    <row r="11" spans="1:2" x14ac:dyDescent="0.25">
      <c r="A11" s="4" t="s">
        <v>115</v>
      </c>
      <c r="B11">
        <v>11</v>
      </c>
    </row>
    <row r="12" spans="1:2" x14ac:dyDescent="0.25">
      <c r="A12" s="4" t="s">
        <v>116</v>
      </c>
      <c r="B12">
        <v>3</v>
      </c>
    </row>
    <row r="13" spans="1:2" x14ac:dyDescent="0.25">
      <c r="A13" s="4" t="s">
        <v>117</v>
      </c>
      <c r="B13">
        <v>94</v>
      </c>
    </row>
    <row r="14" spans="1:2" x14ac:dyDescent="0.25">
      <c r="A14" s="4" t="s">
        <v>65</v>
      </c>
      <c r="B14">
        <v>99</v>
      </c>
    </row>
    <row r="15" spans="1:2" x14ac:dyDescent="0.25">
      <c r="A15" s="4" t="s">
        <v>66</v>
      </c>
      <c r="B15">
        <v>29</v>
      </c>
    </row>
    <row r="16" spans="1:2" x14ac:dyDescent="0.25">
      <c r="A16" s="4" t="s">
        <v>67</v>
      </c>
      <c r="B16">
        <v>60</v>
      </c>
    </row>
    <row r="17" spans="1:2" x14ac:dyDescent="0.25">
      <c r="A17" s="4" t="s">
        <v>68</v>
      </c>
      <c r="B17">
        <v>10</v>
      </c>
    </row>
    <row r="18" spans="1:2" x14ac:dyDescent="0.25">
      <c r="A18" s="4" t="s">
        <v>69</v>
      </c>
    </row>
    <row r="19" spans="1:2" x14ac:dyDescent="0.25">
      <c r="A19" s="44" t="s">
        <v>119</v>
      </c>
    </row>
    <row r="23" spans="1:2" ht="15.75" thickBot="1" x14ac:dyDescent="0.3">
      <c r="A23" s="10" t="s">
        <v>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workbookViewId="0">
      <selection sqref="A1:I14"/>
    </sheetView>
  </sheetViews>
  <sheetFormatPr defaultRowHeight="15" x14ac:dyDescent="0.25"/>
  <cols>
    <col min="1" max="1" width="18.85546875" customWidth="1"/>
    <col min="2" max="2" width="6.28515625" customWidth="1"/>
    <col min="3" max="3" width="8" customWidth="1"/>
    <col min="4" max="4" width="7" customWidth="1"/>
    <col min="5" max="6" width="10.140625" customWidth="1"/>
    <col min="7" max="7" width="10.42578125" customWidth="1"/>
    <col min="8" max="8" width="6.28515625" customWidth="1"/>
    <col min="9" max="9" width="9.7109375" customWidth="1"/>
  </cols>
  <sheetData>
    <row r="1" spans="1:9" x14ac:dyDescent="0.25">
      <c r="B1" t="s">
        <v>52</v>
      </c>
      <c r="C1" t="s">
        <v>122</v>
      </c>
      <c r="D1" t="s">
        <v>123</v>
      </c>
      <c r="E1" t="s">
        <v>124</v>
      </c>
      <c r="F1" t="s">
        <v>125</v>
      </c>
      <c r="G1" t="s">
        <v>127</v>
      </c>
      <c r="H1" t="s">
        <v>126</v>
      </c>
    </row>
    <row r="2" spans="1:9" x14ac:dyDescent="0.25">
      <c r="A2" s="4" t="s">
        <v>2</v>
      </c>
      <c r="B2">
        <v>73.3</v>
      </c>
      <c r="D2">
        <v>72.7</v>
      </c>
      <c r="F2">
        <v>70.900000000000006</v>
      </c>
      <c r="H2">
        <v>70</v>
      </c>
    </row>
    <row r="3" spans="1:9" x14ac:dyDescent="0.25">
      <c r="A3" s="4" t="s">
        <v>56</v>
      </c>
    </row>
    <row r="4" spans="1:9" x14ac:dyDescent="0.25">
      <c r="A4" s="4" t="s">
        <v>3</v>
      </c>
      <c r="B4">
        <v>37</v>
      </c>
      <c r="C4" s="43">
        <f>B4/$B$14</f>
        <v>0.52857142857142858</v>
      </c>
      <c r="D4">
        <v>21</v>
      </c>
      <c r="E4" s="43">
        <f>D4/$D$14</f>
        <v>0.48837209302325579</v>
      </c>
      <c r="F4">
        <v>10</v>
      </c>
      <c r="G4" s="43">
        <f>F4/$F$14</f>
        <v>0.5</v>
      </c>
      <c r="H4">
        <v>6</v>
      </c>
      <c r="I4" s="43">
        <f>H4/$H$14</f>
        <v>0.8571428571428571</v>
      </c>
    </row>
    <row r="5" spans="1:9" x14ac:dyDescent="0.25">
      <c r="A5" s="4" t="s">
        <v>113</v>
      </c>
      <c r="B5">
        <v>2.93</v>
      </c>
      <c r="C5" s="43">
        <f>B5/$B$14</f>
        <v>4.1857142857142857E-2</v>
      </c>
      <c r="D5">
        <v>2.09</v>
      </c>
      <c r="E5" s="43">
        <f>D5/$D$14</f>
        <v>4.8604651162790696E-2</v>
      </c>
      <c r="F5">
        <v>2.0499999999999998</v>
      </c>
      <c r="G5" s="43">
        <f>F5/$F$14</f>
        <v>0.10249999999999999</v>
      </c>
      <c r="H5">
        <v>2.14</v>
      </c>
      <c r="I5" s="43">
        <f>H5/$H$14</f>
        <v>0.30571428571428572</v>
      </c>
    </row>
    <row r="6" spans="1:9" x14ac:dyDescent="0.25">
      <c r="A6" s="4" t="s">
        <v>112</v>
      </c>
      <c r="B6">
        <v>2.93</v>
      </c>
      <c r="C6" s="43">
        <f>B6/$B$14</f>
        <v>4.1857142857142857E-2</v>
      </c>
      <c r="D6">
        <v>3.05</v>
      </c>
      <c r="E6" s="43">
        <f>D6/$D$14</f>
        <v>7.093023255813953E-2</v>
      </c>
      <c r="F6">
        <v>2.85</v>
      </c>
      <c r="G6" s="43">
        <f>F6/$F$14</f>
        <v>0.14250000000000002</v>
      </c>
      <c r="H6">
        <v>2.42</v>
      </c>
      <c r="I6" s="43">
        <f>H6/$H$14</f>
        <v>0.3457142857142857</v>
      </c>
    </row>
    <row r="7" spans="1:9" x14ac:dyDescent="0.25">
      <c r="A7" s="4" t="s">
        <v>120</v>
      </c>
      <c r="B7">
        <v>3.13</v>
      </c>
      <c r="C7" s="43">
        <f>B7/$B$14</f>
        <v>4.4714285714285713E-2</v>
      </c>
      <c r="D7">
        <v>3.02</v>
      </c>
      <c r="E7" s="43">
        <f>D7/$D$14</f>
        <v>7.0232558139534884E-2</v>
      </c>
      <c r="F7">
        <v>3.4</v>
      </c>
      <c r="G7" s="43">
        <f>F7/$F$14</f>
        <v>0.16999999999999998</v>
      </c>
      <c r="H7">
        <v>3</v>
      </c>
      <c r="I7" s="43">
        <f>H7/$H$14</f>
        <v>0.42857142857142855</v>
      </c>
    </row>
    <row r="8" spans="1:9" x14ac:dyDescent="0.25">
      <c r="A8" s="44" t="s">
        <v>128</v>
      </c>
      <c r="B8">
        <v>3.24</v>
      </c>
      <c r="C8" s="43">
        <f>B8/$B$14</f>
        <v>4.6285714285714291E-2</v>
      </c>
      <c r="D8">
        <v>7.0000000000000007E-2</v>
      </c>
      <c r="E8" s="43">
        <f>D8/$D$14</f>
        <v>1.6279069767441861E-3</v>
      </c>
      <c r="F8">
        <v>5.07</v>
      </c>
      <c r="G8" s="43">
        <f>F8/$F$14</f>
        <v>0.2535</v>
      </c>
      <c r="H8">
        <v>20.66</v>
      </c>
      <c r="I8" s="43">
        <f>H8/$H$14</f>
        <v>2.9514285714285715</v>
      </c>
    </row>
    <row r="9" spans="1:9" x14ac:dyDescent="0.25">
      <c r="A9" s="4" t="s">
        <v>130</v>
      </c>
      <c r="B9">
        <v>61.5</v>
      </c>
      <c r="C9" s="43"/>
      <c r="D9">
        <v>63</v>
      </c>
      <c r="E9" s="43"/>
      <c r="F9">
        <v>58</v>
      </c>
      <c r="G9" s="43"/>
      <c r="H9">
        <v>61.7</v>
      </c>
      <c r="I9" s="43"/>
    </row>
    <row r="10" spans="1:9" x14ac:dyDescent="0.25">
      <c r="A10" s="4" t="s">
        <v>11</v>
      </c>
      <c r="B10">
        <v>63</v>
      </c>
      <c r="C10" s="43">
        <f>B10/$B$14</f>
        <v>0.9</v>
      </c>
      <c r="D10">
        <v>33</v>
      </c>
      <c r="E10" s="43">
        <f>D10/$D$14</f>
        <v>0.76744186046511631</v>
      </c>
      <c r="F10">
        <v>19</v>
      </c>
      <c r="G10" s="43">
        <f>F10/$F$14</f>
        <v>0.95</v>
      </c>
      <c r="H10">
        <v>6</v>
      </c>
      <c r="I10" s="43">
        <f>H10/$H$14</f>
        <v>0.8571428571428571</v>
      </c>
    </row>
    <row r="11" spans="1:9" x14ac:dyDescent="0.25">
      <c r="A11" s="4" t="s">
        <v>12</v>
      </c>
      <c r="B11">
        <v>17</v>
      </c>
      <c r="C11" s="43">
        <f>B11/$B$14</f>
        <v>0.24285714285714285</v>
      </c>
      <c r="D11">
        <v>12</v>
      </c>
      <c r="E11" s="43">
        <f>D11/$D$14</f>
        <v>0.27906976744186046</v>
      </c>
      <c r="F11">
        <v>4</v>
      </c>
      <c r="G11" s="43">
        <f>F11/$F$14</f>
        <v>0.2</v>
      </c>
      <c r="H11">
        <v>1</v>
      </c>
      <c r="I11" s="43">
        <f>H11/$H$14</f>
        <v>0.14285714285714285</v>
      </c>
    </row>
    <row r="12" spans="1:9" x14ac:dyDescent="0.25">
      <c r="A12" s="4" t="s">
        <v>90</v>
      </c>
      <c r="B12">
        <v>24</v>
      </c>
      <c r="C12" s="43">
        <f>B12/$B$14</f>
        <v>0.34285714285714286</v>
      </c>
      <c r="D12">
        <v>14</v>
      </c>
      <c r="E12" s="43">
        <f>D12/$D$14</f>
        <v>0.32558139534883723</v>
      </c>
      <c r="F12">
        <v>6</v>
      </c>
      <c r="G12" s="43">
        <f>F12/$F$14</f>
        <v>0.3</v>
      </c>
      <c r="H12">
        <v>4</v>
      </c>
      <c r="I12" s="43">
        <f>H12/$H$14</f>
        <v>0.5714285714285714</v>
      </c>
    </row>
    <row r="13" spans="1:9" x14ac:dyDescent="0.25">
      <c r="A13" s="4" t="s">
        <v>129</v>
      </c>
      <c r="B13">
        <v>3.81</v>
      </c>
      <c r="C13" s="43">
        <f>B13/$B$14</f>
        <v>5.442857142857143E-2</v>
      </c>
      <c r="D13">
        <v>3.71</v>
      </c>
      <c r="E13" s="43">
        <f>D13/$D$14</f>
        <v>8.627906976744186E-2</v>
      </c>
      <c r="F13">
        <v>4.09</v>
      </c>
      <c r="G13" s="43">
        <f>F13/$F$14</f>
        <v>0.20449999999999999</v>
      </c>
      <c r="H13">
        <v>3.56</v>
      </c>
      <c r="I13" s="43">
        <f>H13/$H$14</f>
        <v>0.50857142857142856</v>
      </c>
    </row>
    <row r="14" spans="1:9" x14ac:dyDescent="0.25">
      <c r="A14" s="44" t="s">
        <v>52</v>
      </c>
      <c r="B14">
        <v>70</v>
      </c>
      <c r="C14" s="43">
        <f>B14/$B$14</f>
        <v>1</v>
      </c>
      <c r="D14">
        <v>43</v>
      </c>
      <c r="E14" s="43">
        <f>D14/$D$14</f>
        <v>1</v>
      </c>
      <c r="F14">
        <v>20</v>
      </c>
      <c r="G14" s="43">
        <f>F14/$F$14</f>
        <v>1</v>
      </c>
      <c r="H14">
        <v>7</v>
      </c>
      <c r="I14" s="43">
        <f>H14/$H$14</f>
        <v>1</v>
      </c>
    </row>
    <row r="17" spans="1:9" x14ac:dyDescent="0.25">
      <c r="A17" s="48" t="s">
        <v>65</v>
      </c>
      <c r="B17" s="45" t="s">
        <v>52</v>
      </c>
      <c r="C17" s="45" t="s">
        <v>52</v>
      </c>
      <c r="D17" s="45" t="s">
        <v>123</v>
      </c>
      <c r="E17" s="45" t="s">
        <v>135</v>
      </c>
      <c r="F17" s="45" t="s">
        <v>125</v>
      </c>
      <c r="G17" s="45" t="s">
        <v>136</v>
      </c>
      <c r="H17" s="45" t="s">
        <v>126</v>
      </c>
      <c r="I17" s="45" t="s">
        <v>137</v>
      </c>
    </row>
    <row r="18" spans="1:9" x14ac:dyDescent="0.25">
      <c r="A18" s="48" t="s">
        <v>66</v>
      </c>
      <c r="B18">
        <v>7</v>
      </c>
      <c r="C18" s="43">
        <f>B18/$B$22</f>
        <v>0.41176470588235292</v>
      </c>
      <c r="D18">
        <v>0</v>
      </c>
      <c r="E18" s="43">
        <f>D18/D22</f>
        <v>0</v>
      </c>
      <c r="F18">
        <v>3</v>
      </c>
      <c r="G18" s="47">
        <v>0.38</v>
      </c>
      <c r="H18">
        <v>4</v>
      </c>
      <c r="I18" s="47">
        <v>0.56999999999999995</v>
      </c>
    </row>
    <row r="19" spans="1:9" x14ac:dyDescent="0.25">
      <c r="A19" s="48" t="s">
        <v>67</v>
      </c>
      <c r="B19">
        <v>6</v>
      </c>
      <c r="C19" s="43">
        <f t="shared" ref="C19:C22" si="0">B19/$B$22</f>
        <v>0.35294117647058826</v>
      </c>
      <c r="D19">
        <v>1</v>
      </c>
      <c r="E19" s="47">
        <v>0.5</v>
      </c>
      <c r="F19">
        <v>3</v>
      </c>
      <c r="G19" s="47">
        <v>0.38</v>
      </c>
      <c r="H19">
        <v>2</v>
      </c>
      <c r="I19" s="47">
        <v>0.28999999999999998</v>
      </c>
    </row>
    <row r="20" spans="1:9" x14ac:dyDescent="0.25">
      <c r="A20" s="48" t="s">
        <v>68</v>
      </c>
      <c r="B20">
        <v>3</v>
      </c>
      <c r="C20" s="43">
        <f t="shared" si="0"/>
        <v>0.17647058823529413</v>
      </c>
      <c r="D20">
        <v>1</v>
      </c>
      <c r="E20" s="47">
        <v>0.5</v>
      </c>
      <c r="F20">
        <v>1</v>
      </c>
      <c r="G20" s="47">
        <v>0.13</v>
      </c>
      <c r="H20">
        <v>1</v>
      </c>
      <c r="I20" s="47">
        <v>0.14000000000000001</v>
      </c>
    </row>
    <row r="21" spans="1:9" x14ac:dyDescent="0.25">
      <c r="A21" s="46" t="s">
        <v>121</v>
      </c>
      <c r="B21">
        <v>1</v>
      </c>
      <c r="C21" s="43">
        <f t="shared" si="0"/>
        <v>5.8823529411764705E-2</v>
      </c>
      <c r="D21">
        <v>0</v>
      </c>
      <c r="E21">
        <v>0</v>
      </c>
      <c r="F21">
        <v>1</v>
      </c>
      <c r="G21" s="47">
        <v>0.13</v>
      </c>
      <c r="H21">
        <v>0</v>
      </c>
      <c r="I21" s="47">
        <v>0</v>
      </c>
    </row>
    <row r="22" spans="1:9" x14ac:dyDescent="0.25">
      <c r="A22" s="46" t="s">
        <v>141</v>
      </c>
      <c r="B22">
        <v>17</v>
      </c>
      <c r="C22" s="43">
        <f t="shared" si="0"/>
        <v>1</v>
      </c>
      <c r="D22">
        <v>2</v>
      </c>
      <c r="E22" s="47">
        <v>1</v>
      </c>
      <c r="F22">
        <v>8</v>
      </c>
      <c r="G22" s="47">
        <v>1</v>
      </c>
      <c r="H22">
        <v>7</v>
      </c>
      <c r="I22" s="47">
        <v>1</v>
      </c>
    </row>
    <row r="23" spans="1:9" x14ac:dyDescent="0.25">
      <c r="A23" s="46" t="s">
        <v>140</v>
      </c>
      <c r="B23">
        <f>B24-B22</f>
        <v>53</v>
      </c>
      <c r="C23" s="43">
        <f>B23/B24</f>
        <v>0.75714285714285712</v>
      </c>
      <c r="D23">
        <v>41</v>
      </c>
      <c r="E23" s="43">
        <f>D23/$D$24</f>
        <v>0.95348837209302328</v>
      </c>
      <c r="F23">
        <f t="shared" ref="F23:H23" si="1">F24-F22</f>
        <v>12</v>
      </c>
      <c r="G23" s="43">
        <f>F23/$F$24</f>
        <v>0.6</v>
      </c>
      <c r="H23">
        <f t="shared" si="1"/>
        <v>0</v>
      </c>
      <c r="I23" s="47">
        <v>0</v>
      </c>
    </row>
    <row r="24" spans="1:9" x14ac:dyDescent="0.25">
      <c r="A24" s="46" t="s">
        <v>138</v>
      </c>
      <c r="B24">
        <v>70</v>
      </c>
      <c r="D24">
        <v>43</v>
      </c>
      <c r="F24">
        <v>20</v>
      </c>
      <c r="H24">
        <v>7</v>
      </c>
    </row>
    <row r="25" spans="1:9" x14ac:dyDescent="0.25">
      <c r="A25" s="44"/>
    </row>
    <row r="26" spans="1:9" x14ac:dyDescent="0.25">
      <c r="A26" s="44"/>
      <c r="B26" s="45" t="s">
        <v>52</v>
      </c>
      <c r="C26" s="45" t="s">
        <v>52</v>
      </c>
      <c r="D26" s="45" t="s">
        <v>123</v>
      </c>
      <c r="E26" s="45" t="s">
        <v>135</v>
      </c>
      <c r="F26" s="45" t="s">
        <v>125</v>
      </c>
      <c r="G26" s="45" t="s">
        <v>136</v>
      </c>
      <c r="H26" s="45" t="s">
        <v>126</v>
      </c>
      <c r="I26" s="45" t="s">
        <v>137</v>
      </c>
    </row>
    <row r="27" spans="1:9" x14ac:dyDescent="0.25">
      <c r="A27" s="46" t="s">
        <v>110</v>
      </c>
      <c r="B27">
        <v>32</v>
      </c>
      <c r="C27" s="43">
        <f t="shared" ref="C27:C33" si="2">B27/$B$14</f>
        <v>0.45714285714285713</v>
      </c>
      <c r="D27">
        <v>20</v>
      </c>
      <c r="E27" s="43">
        <f>D27/$D$33</f>
        <v>0.46511627906976744</v>
      </c>
      <c r="F27">
        <v>10</v>
      </c>
      <c r="G27" s="43">
        <f>F27/$F$33</f>
        <v>0.5</v>
      </c>
      <c r="H27">
        <v>2</v>
      </c>
      <c r="I27" s="43">
        <f>H27/$H$33</f>
        <v>0.2857142857142857</v>
      </c>
    </row>
    <row r="28" spans="1:9" x14ac:dyDescent="0.25">
      <c r="A28" s="46" t="s">
        <v>131</v>
      </c>
      <c r="B28">
        <v>27</v>
      </c>
      <c r="C28" s="43">
        <f t="shared" si="2"/>
        <v>0.38571428571428573</v>
      </c>
      <c r="D28">
        <v>14</v>
      </c>
      <c r="E28" s="43">
        <f t="shared" ref="E28:E33" si="3">D28/$D$33</f>
        <v>0.32558139534883723</v>
      </c>
      <c r="F28">
        <v>8</v>
      </c>
      <c r="G28" s="43">
        <f t="shared" ref="G28:G33" si="4">F28/$F$33</f>
        <v>0.4</v>
      </c>
      <c r="H28">
        <v>5</v>
      </c>
      <c r="I28" s="43">
        <f t="shared" ref="I28:I33" si="5">H28/$H$33</f>
        <v>0.7142857142857143</v>
      </c>
    </row>
    <row r="29" spans="1:9" x14ac:dyDescent="0.25">
      <c r="A29" s="46" t="s">
        <v>132</v>
      </c>
      <c r="B29">
        <v>5</v>
      </c>
      <c r="C29" s="43">
        <f t="shared" si="2"/>
        <v>7.1428571428571425E-2</v>
      </c>
      <c r="D29">
        <v>4</v>
      </c>
      <c r="E29" s="43">
        <f t="shared" si="3"/>
        <v>9.3023255813953487E-2</v>
      </c>
      <c r="F29">
        <v>1</v>
      </c>
      <c r="G29" s="43">
        <f t="shared" si="4"/>
        <v>0.05</v>
      </c>
      <c r="H29">
        <v>0</v>
      </c>
      <c r="I29" s="43">
        <f t="shared" si="5"/>
        <v>0</v>
      </c>
    </row>
    <row r="30" spans="1:9" x14ac:dyDescent="0.25">
      <c r="A30" s="46" t="s">
        <v>108</v>
      </c>
      <c r="B30">
        <v>4</v>
      </c>
      <c r="C30" s="43">
        <f t="shared" si="2"/>
        <v>5.7142857142857141E-2</v>
      </c>
      <c r="D30">
        <v>3</v>
      </c>
      <c r="E30" s="43">
        <f t="shared" si="3"/>
        <v>6.9767441860465115E-2</v>
      </c>
      <c r="F30">
        <v>1</v>
      </c>
      <c r="G30" s="43">
        <f t="shared" si="4"/>
        <v>0.05</v>
      </c>
      <c r="H30">
        <v>0</v>
      </c>
      <c r="I30" s="43">
        <f t="shared" si="5"/>
        <v>0</v>
      </c>
    </row>
    <row r="31" spans="1:9" x14ac:dyDescent="0.25">
      <c r="A31" s="46" t="s">
        <v>133</v>
      </c>
      <c r="B31">
        <v>1</v>
      </c>
      <c r="C31" s="43">
        <f t="shared" si="2"/>
        <v>1.4285714285714285E-2</v>
      </c>
      <c r="D31">
        <v>1</v>
      </c>
      <c r="E31" s="43">
        <f t="shared" si="3"/>
        <v>2.3255813953488372E-2</v>
      </c>
      <c r="F31">
        <v>0</v>
      </c>
      <c r="G31" s="43">
        <f t="shared" si="4"/>
        <v>0</v>
      </c>
      <c r="H31">
        <v>0</v>
      </c>
      <c r="I31" s="43">
        <f t="shared" si="5"/>
        <v>0</v>
      </c>
    </row>
    <row r="32" spans="1:9" x14ac:dyDescent="0.25">
      <c r="A32" s="46" t="s">
        <v>134</v>
      </c>
      <c r="B32">
        <v>1</v>
      </c>
      <c r="C32" s="43">
        <f t="shared" si="2"/>
        <v>1.4285714285714285E-2</v>
      </c>
      <c r="D32">
        <v>1</v>
      </c>
      <c r="E32" s="43">
        <f t="shared" si="3"/>
        <v>2.3255813953488372E-2</v>
      </c>
      <c r="F32">
        <v>0</v>
      </c>
      <c r="G32" s="43">
        <f t="shared" si="4"/>
        <v>0</v>
      </c>
      <c r="H32">
        <v>0</v>
      </c>
      <c r="I32" s="43">
        <f t="shared" si="5"/>
        <v>0</v>
      </c>
    </row>
    <row r="33" spans="1:9" x14ac:dyDescent="0.25">
      <c r="A33" s="46" t="s">
        <v>139</v>
      </c>
      <c r="B33">
        <v>70</v>
      </c>
      <c r="C33" s="43">
        <f t="shared" si="2"/>
        <v>1</v>
      </c>
      <c r="D33">
        <v>43</v>
      </c>
      <c r="E33" s="43">
        <f t="shared" si="3"/>
        <v>1</v>
      </c>
      <c r="F33">
        <v>20</v>
      </c>
      <c r="G33" s="43">
        <f t="shared" si="4"/>
        <v>1</v>
      </c>
      <c r="H33">
        <v>7</v>
      </c>
      <c r="I33" s="43">
        <f t="shared" si="5"/>
        <v>1</v>
      </c>
    </row>
    <row r="36" spans="1:9" x14ac:dyDescent="0.25">
      <c r="B36" s="45" t="s">
        <v>52</v>
      </c>
      <c r="C36" s="45" t="s">
        <v>52</v>
      </c>
      <c r="D36" s="45" t="s">
        <v>123</v>
      </c>
      <c r="E36" s="45" t="s">
        <v>135</v>
      </c>
      <c r="F36" s="45" t="s">
        <v>125</v>
      </c>
      <c r="G36" s="45" t="s">
        <v>136</v>
      </c>
      <c r="H36" s="45" t="s">
        <v>126</v>
      </c>
      <c r="I36" s="45" t="s">
        <v>137</v>
      </c>
    </row>
    <row r="37" spans="1:9" x14ac:dyDescent="0.25">
      <c r="A37" t="s">
        <v>72</v>
      </c>
      <c r="B37">
        <v>0</v>
      </c>
      <c r="C37" s="43">
        <f>B37/$B$42</f>
        <v>0</v>
      </c>
      <c r="D37">
        <v>0</v>
      </c>
      <c r="E37" s="43">
        <f>D37/$D$42</f>
        <v>0</v>
      </c>
      <c r="F37">
        <v>0</v>
      </c>
      <c r="G37" s="43">
        <f>F37/$F$42</f>
        <v>0</v>
      </c>
      <c r="H37">
        <v>0</v>
      </c>
      <c r="I37" s="43">
        <f>H37/$H$42</f>
        <v>0</v>
      </c>
    </row>
    <row r="38" spans="1:9" x14ac:dyDescent="0.25">
      <c r="A38" t="s">
        <v>142</v>
      </c>
      <c r="B38">
        <v>0</v>
      </c>
      <c r="C38" s="43">
        <f t="shared" ref="C38:C41" si="6">B38/$B$42</f>
        <v>0</v>
      </c>
      <c r="D38">
        <v>0</v>
      </c>
      <c r="E38" s="43">
        <f t="shared" ref="E38:E41" si="7">D38/$D$42</f>
        <v>0</v>
      </c>
      <c r="F38">
        <v>0</v>
      </c>
      <c r="G38" s="43">
        <f t="shared" ref="G38:G41" si="8">F38/$F$42</f>
        <v>0</v>
      </c>
      <c r="H38">
        <v>0</v>
      </c>
      <c r="I38" s="43">
        <f t="shared" ref="I38:I41" si="9">H38/$H$42</f>
        <v>0</v>
      </c>
    </row>
    <row r="39" spans="1:9" x14ac:dyDescent="0.25">
      <c r="A39" t="s">
        <v>143</v>
      </c>
      <c r="B39">
        <v>4</v>
      </c>
      <c r="C39" s="43">
        <f t="shared" si="6"/>
        <v>5.7142857142857141E-2</v>
      </c>
      <c r="D39">
        <v>2</v>
      </c>
      <c r="E39" s="43">
        <f t="shared" si="7"/>
        <v>4.6511627906976744E-2</v>
      </c>
      <c r="F39">
        <v>2</v>
      </c>
      <c r="G39" s="43">
        <f t="shared" si="8"/>
        <v>0.1</v>
      </c>
      <c r="H39">
        <v>2</v>
      </c>
      <c r="I39" s="43">
        <f t="shared" si="9"/>
        <v>0.2857142857142857</v>
      </c>
    </row>
    <row r="40" spans="1:9" x14ac:dyDescent="0.25">
      <c r="A40" t="s">
        <v>144</v>
      </c>
      <c r="B40">
        <v>6</v>
      </c>
      <c r="C40" s="43">
        <f t="shared" si="6"/>
        <v>8.5714285714285715E-2</v>
      </c>
      <c r="D40">
        <v>3</v>
      </c>
      <c r="E40" s="43">
        <f t="shared" si="7"/>
        <v>6.9767441860465115E-2</v>
      </c>
      <c r="F40">
        <v>2</v>
      </c>
      <c r="G40" s="43">
        <f t="shared" si="8"/>
        <v>0.1</v>
      </c>
      <c r="H40">
        <v>1</v>
      </c>
      <c r="I40" s="43">
        <f t="shared" si="9"/>
        <v>0.14285714285714285</v>
      </c>
    </row>
    <row r="41" spans="1:9" x14ac:dyDescent="0.25">
      <c r="A41" t="s">
        <v>145</v>
      </c>
      <c r="B41">
        <v>0</v>
      </c>
      <c r="C41" s="43">
        <f t="shared" si="6"/>
        <v>0</v>
      </c>
      <c r="D41">
        <v>0</v>
      </c>
      <c r="E41" s="43">
        <f t="shared" si="7"/>
        <v>0</v>
      </c>
      <c r="F41">
        <v>0</v>
      </c>
      <c r="G41" s="43">
        <f t="shared" si="8"/>
        <v>0</v>
      </c>
      <c r="H41">
        <v>0</v>
      </c>
      <c r="I41" s="43">
        <f t="shared" si="9"/>
        <v>0</v>
      </c>
    </row>
    <row r="42" spans="1:9" x14ac:dyDescent="0.25">
      <c r="A42" s="46" t="s">
        <v>139</v>
      </c>
      <c r="B42">
        <v>70</v>
      </c>
      <c r="C42" s="43">
        <f t="shared" ref="C42" si="10">B42/$B$14</f>
        <v>1</v>
      </c>
      <c r="D42">
        <v>43</v>
      </c>
      <c r="E42" s="43">
        <f t="shared" ref="E42" si="11">D42/$D$33</f>
        <v>1</v>
      </c>
      <c r="F42">
        <v>20</v>
      </c>
      <c r="G42" s="43">
        <f t="shared" ref="G42" si="12">F42/$F$33</f>
        <v>1</v>
      </c>
      <c r="H42">
        <v>7</v>
      </c>
      <c r="I42" s="43">
        <f t="shared" ref="I42" si="13">H42/$H$33</f>
        <v>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workbookViewId="0">
      <selection activeCell="B32" sqref="B32"/>
    </sheetView>
  </sheetViews>
  <sheetFormatPr defaultRowHeight="15" x14ac:dyDescent="0.25"/>
  <cols>
    <col min="1" max="1" width="35.28515625" bestFit="1" customWidth="1"/>
    <col min="2" max="2" width="10.5703125" bestFit="1" customWidth="1"/>
    <col min="3" max="3" width="11" bestFit="1" customWidth="1"/>
    <col min="4" max="4" width="15.28515625" bestFit="1" customWidth="1"/>
    <col min="5" max="5" width="15.7109375" bestFit="1" customWidth="1"/>
    <col min="6" max="6" width="13.85546875" bestFit="1" customWidth="1"/>
    <col min="7" max="7" width="14.28515625" bestFit="1" customWidth="1"/>
    <col min="15" max="15" width="10.5703125" bestFit="1" customWidth="1"/>
    <col min="19" max="19" width="13.85546875" bestFit="1" customWidth="1"/>
  </cols>
  <sheetData>
    <row r="1" spans="1:21" x14ac:dyDescent="0.25">
      <c r="A1" s="45"/>
      <c r="B1" s="50" t="s">
        <v>38</v>
      </c>
      <c r="C1" s="50" t="s">
        <v>40</v>
      </c>
      <c r="D1" s="50" t="s">
        <v>42</v>
      </c>
      <c r="E1" s="50" t="s">
        <v>41</v>
      </c>
      <c r="F1" s="50" t="s">
        <v>43</v>
      </c>
      <c r="G1" s="51" t="s">
        <v>44</v>
      </c>
      <c r="H1" s="52" t="s">
        <v>161</v>
      </c>
      <c r="O1" s="50" t="s">
        <v>38</v>
      </c>
      <c r="P1" s="50" t="s">
        <v>40</v>
      </c>
      <c r="Q1" s="50" t="s">
        <v>42</v>
      </c>
      <c r="R1" s="50" t="s">
        <v>41</v>
      </c>
      <c r="S1" s="50" t="s">
        <v>43</v>
      </c>
      <c r="T1" s="51" t="s">
        <v>44</v>
      </c>
      <c r="U1" s="52" t="s">
        <v>161</v>
      </c>
    </row>
    <row r="2" spans="1:21" x14ac:dyDescent="0.25">
      <c r="A2" s="4" t="s">
        <v>2</v>
      </c>
      <c r="B2">
        <v>60.9</v>
      </c>
      <c r="D2">
        <v>65.5</v>
      </c>
      <c r="F2">
        <f>(B2+D2)/2</f>
        <v>63.2</v>
      </c>
      <c r="H2">
        <v>0.66</v>
      </c>
      <c r="N2" t="s">
        <v>142</v>
      </c>
      <c r="O2">
        <v>1</v>
      </c>
      <c r="P2" s="43">
        <f>O2/$O$6</f>
        <v>3.4482758620689655E-2</v>
      </c>
      <c r="Q2">
        <v>0</v>
      </c>
      <c r="R2" s="43">
        <f>Q2/$Q$6</f>
        <v>0</v>
      </c>
      <c r="S2">
        <v>1</v>
      </c>
      <c r="T2" s="43">
        <f>S2/$S$6</f>
        <v>1.7241379310344827E-2</v>
      </c>
    </row>
    <row r="3" spans="1:21" x14ac:dyDescent="0.25">
      <c r="A3" s="4" t="s">
        <v>3</v>
      </c>
      <c r="B3">
        <v>16</v>
      </c>
      <c r="C3" s="43">
        <f>B3/$B$36</f>
        <v>0.55172413793103448</v>
      </c>
      <c r="D3">
        <v>17</v>
      </c>
      <c r="E3" s="43">
        <f>D3/$D$36</f>
        <v>0.58620689655172409</v>
      </c>
      <c r="F3">
        <f>(B3+D3)</f>
        <v>33</v>
      </c>
      <c r="G3" s="43">
        <f>F3/$F$36</f>
        <v>0.56896551724137934</v>
      </c>
      <c r="H3">
        <v>0.79</v>
      </c>
      <c r="N3" t="s">
        <v>165</v>
      </c>
      <c r="O3">
        <v>1</v>
      </c>
      <c r="P3" s="43">
        <f t="shared" ref="P3:P6" si="0">O3/$O$6</f>
        <v>3.4482758620689655E-2</v>
      </c>
      <c r="Q3">
        <v>3</v>
      </c>
      <c r="R3" s="43">
        <f t="shared" ref="R3:R6" si="1">Q3/$Q$6</f>
        <v>0.10344827586206896</v>
      </c>
      <c r="S3">
        <v>4</v>
      </c>
      <c r="T3" s="43">
        <f t="shared" ref="T3:T6" si="2">S3/$S$6</f>
        <v>6.8965517241379309E-2</v>
      </c>
    </row>
    <row r="4" spans="1:21" x14ac:dyDescent="0.25">
      <c r="A4" s="4" t="s">
        <v>146</v>
      </c>
      <c r="B4">
        <v>32.299999999999997</v>
      </c>
      <c r="C4" s="43"/>
      <c r="D4">
        <v>33</v>
      </c>
      <c r="E4" s="43"/>
      <c r="F4">
        <f>(B4+D4)/2</f>
        <v>32.65</v>
      </c>
      <c r="G4" s="43"/>
      <c r="H4">
        <v>0.77</v>
      </c>
      <c r="N4" t="s">
        <v>166</v>
      </c>
      <c r="O4">
        <v>2</v>
      </c>
      <c r="P4" s="43">
        <f t="shared" si="0"/>
        <v>6.8965517241379309E-2</v>
      </c>
      <c r="Q4">
        <v>1</v>
      </c>
      <c r="R4" s="43">
        <f t="shared" si="1"/>
        <v>3.4482758620689655E-2</v>
      </c>
      <c r="S4">
        <v>3</v>
      </c>
      <c r="T4" s="43">
        <f t="shared" si="2"/>
        <v>5.1724137931034482E-2</v>
      </c>
    </row>
    <row r="5" spans="1:21" x14ac:dyDescent="0.25">
      <c r="A5" s="4" t="s">
        <v>155</v>
      </c>
      <c r="C5" s="43"/>
      <c r="E5" s="43"/>
      <c r="G5" s="43">
        <f>F5/$F$36</f>
        <v>0</v>
      </c>
      <c r="N5" t="s">
        <v>167</v>
      </c>
      <c r="O5">
        <v>4</v>
      </c>
      <c r="P5" s="43">
        <f t="shared" si="0"/>
        <v>0.13793103448275862</v>
      </c>
      <c r="Q5">
        <v>1</v>
      </c>
      <c r="R5" s="43">
        <f t="shared" si="1"/>
        <v>3.4482758620689655E-2</v>
      </c>
      <c r="S5">
        <v>5</v>
      </c>
      <c r="T5" s="43">
        <f t="shared" si="2"/>
        <v>8.6206896551724144E-2</v>
      </c>
    </row>
    <row r="6" spans="1:21" x14ac:dyDescent="0.25">
      <c r="A6" s="4" t="s">
        <v>156</v>
      </c>
      <c r="B6">
        <v>6</v>
      </c>
      <c r="C6" s="43">
        <f>B6/$B$36</f>
        <v>0.20689655172413793</v>
      </c>
      <c r="D6">
        <v>5</v>
      </c>
      <c r="E6" s="43">
        <f>D6/$D$36</f>
        <v>0.17241379310344829</v>
      </c>
      <c r="F6">
        <f t="shared" ref="F6:F33" si="3">(B6+D6)</f>
        <v>11</v>
      </c>
      <c r="G6" s="43">
        <f>F6/$F$36</f>
        <v>0.18965517241379309</v>
      </c>
      <c r="N6" t="s">
        <v>52</v>
      </c>
      <c r="O6">
        <v>29</v>
      </c>
      <c r="P6" s="43">
        <f t="shared" si="0"/>
        <v>1</v>
      </c>
      <c r="Q6">
        <v>29</v>
      </c>
      <c r="R6" s="43">
        <f t="shared" si="1"/>
        <v>1</v>
      </c>
      <c r="S6">
        <v>58</v>
      </c>
      <c r="T6" s="43">
        <f t="shared" si="2"/>
        <v>1</v>
      </c>
    </row>
    <row r="7" spans="1:21" x14ac:dyDescent="0.25">
      <c r="A7" s="49" t="s">
        <v>157</v>
      </c>
      <c r="B7">
        <v>23</v>
      </c>
      <c r="C7" s="43">
        <f>B7/$B$36</f>
        <v>0.7931034482758621</v>
      </c>
      <c r="D7">
        <v>24</v>
      </c>
      <c r="E7" s="43">
        <f>D7/$D$36</f>
        <v>0.82758620689655171</v>
      </c>
      <c r="F7">
        <f t="shared" si="3"/>
        <v>47</v>
      </c>
      <c r="G7" s="43">
        <f>F7/$F$36</f>
        <v>0.81034482758620685</v>
      </c>
    </row>
    <row r="8" spans="1:21" x14ac:dyDescent="0.25">
      <c r="A8" s="49" t="s">
        <v>164</v>
      </c>
      <c r="B8">
        <v>5</v>
      </c>
      <c r="C8" s="43">
        <f t="shared" ref="C8" si="4">B8/$B$36</f>
        <v>0.17241379310344829</v>
      </c>
      <c r="D8">
        <v>5</v>
      </c>
      <c r="E8" s="43">
        <f>D8/$D$36</f>
        <v>0.17241379310344829</v>
      </c>
      <c r="F8">
        <f t="shared" si="3"/>
        <v>10</v>
      </c>
      <c r="G8" s="43">
        <f>F8/$F$36</f>
        <v>0.17241379310344829</v>
      </c>
    </row>
    <row r="9" spans="1:21" x14ac:dyDescent="0.25">
      <c r="A9" s="4" t="s">
        <v>57</v>
      </c>
      <c r="B9">
        <v>1.6</v>
      </c>
      <c r="C9" s="43"/>
      <c r="D9">
        <v>1.6</v>
      </c>
      <c r="E9" s="43"/>
      <c r="F9">
        <f>(B9+D9)/2</f>
        <v>1.6</v>
      </c>
      <c r="G9" s="43"/>
      <c r="H9">
        <v>0.87</v>
      </c>
    </row>
    <row r="10" spans="1:21" x14ac:dyDescent="0.25">
      <c r="A10" s="4">
        <v>1</v>
      </c>
      <c r="B10">
        <v>13</v>
      </c>
      <c r="C10" s="43">
        <f>B10/$B$36</f>
        <v>0.44827586206896552</v>
      </c>
      <c r="D10">
        <v>15</v>
      </c>
      <c r="E10" s="43">
        <f>D10/$D$36</f>
        <v>0.51724137931034486</v>
      </c>
      <c r="F10">
        <f t="shared" si="3"/>
        <v>28</v>
      </c>
      <c r="G10" s="43">
        <f>F10/$F$36</f>
        <v>0.48275862068965519</v>
      </c>
    </row>
    <row r="11" spans="1:21" x14ac:dyDescent="0.25">
      <c r="A11" s="4">
        <v>2</v>
      </c>
      <c r="B11">
        <v>13</v>
      </c>
      <c r="C11" s="43">
        <f>B11/$B$36</f>
        <v>0.44827586206896552</v>
      </c>
      <c r="D11">
        <v>11</v>
      </c>
      <c r="E11" s="43">
        <f>D11/$D$36</f>
        <v>0.37931034482758619</v>
      </c>
      <c r="F11">
        <f t="shared" si="3"/>
        <v>24</v>
      </c>
      <c r="G11" s="43">
        <f>F11/$F$36</f>
        <v>0.41379310344827586</v>
      </c>
    </row>
    <row r="12" spans="1:21" x14ac:dyDescent="0.25">
      <c r="A12" s="4" t="s">
        <v>158</v>
      </c>
      <c r="B12">
        <v>3</v>
      </c>
      <c r="C12" s="43">
        <f>B12/$B$36</f>
        <v>0.10344827586206896</v>
      </c>
      <c r="D12">
        <v>3</v>
      </c>
      <c r="E12" s="43">
        <f>D12/$D$36</f>
        <v>0.10344827586206896</v>
      </c>
      <c r="F12">
        <f t="shared" si="3"/>
        <v>6</v>
      </c>
      <c r="G12" s="43">
        <f>F12/$F$36</f>
        <v>0.10344827586206896</v>
      </c>
    </row>
    <row r="13" spans="1:21" x14ac:dyDescent="0.25">
      <c r="A13" s="4" t="s">
        <v>147</v>
      </c>
      <c r="B13">
        <v>2.7</v>
      </c>
      <c r="C13" s="43"/>
      <c r="D13">
        <v>2.5</v>
      </c>
      <c r="E13" s="43"/>
      <c r="F13">
        <f>(B13+D13)/2</f>
        <v>2.6</v>
      </c>
      <c r="G13" s="43"/>
      <c r="H13">
        <v>0.6</v>
      </c>
    </row>
    <row r="14" spans="1:21" x14ac:dyDescent="0.25">
      <c r="A14" s="4">
        <v>1</v>
      </c>
      <c r="B14">
        <v>3</v>
      </c>
      <c r="C14" s="43">
        <f>B14/$B$36</f>
        <v>0.10344827586206896</v>
      </c>
      <c r="D14">
        <v>7</v>
      </c>
      <c r="E14" s="43">
        <f>D14/$D$36</f>
        <v>0.2413793103448276</v>
      </c>
      <c r="F14">
        <f t="shared" si="3"/>
        <v>10</v>
      </c>
      <c r="G14" s="43">
        <f>F14/$F$36</f>
        <v>0.17241379310344829</v>
      </c>
    </row>
    <row r="15" spans="1:21" x14ac:dyDescent="0.25">
      <c r="A15" s="4">
        <v>2</v>
      </c>
      <c r="B15">
        <v>13</v>
      </c>
      <c r="C15" s="43">
        <f>B15/$B$36</f>
        <v>0.44827586206896552</v>
      </c>
      <c r="D15">
        <v>9</v>
      </c>
      <c r="E15" s="43">
        <f>D15/$D$36</f>
        <v>0.31034482758620691</v>
      </c>
      <c r="F15">
        <f t="shared" si="3"/>
        <v>22</v>
      </c>
      <c r="G15" s="43">
        <f>F15/$F$36</f>
        <v>0.37931034482758619</v>
      </c>
    </row>
    <row r="16" spans="1:21" x14ac:dyDescent="0.25">
      <c r="A16" s="4" t="s">
        <v>159</v>
      </c>
      <c r="B16">
        <v>13</v>
      </c>
      <c r="C16" s="43">
        <f>B16/$B$36</f>
        <v>0.44827586206896552</v>
      </c>
      <c r="D16">
        <v>13</v>
      </c>
      <c r="E16" s="43">
        <f>D16/$D$36</f>
        <v>0.44827586206896552</v>
      </c>
      <c r="F16">
        <f t="shared" si="3"/>
        <v>26</v>
      </c>
      <c r="G16" s="43">
        <f>F16/$F$36</f>
        <v>0.44827586206896552</v>
      </c>
    </row>
    <row r="17" spans="1:8" x14ac:dyDescent="0.25">
      <c r="A17" s="4" t="s">
        <v>150</v>
      </c>
      <c r="B17">
        <v>1.6</v>
      </c>
      <c r="C17" s="43"/>
      <c r="D17">
        <v>1.9</v>
      </c>
      <c r="E17" s="43"/>
      <c r="F17">
        <f>(B17+D17)/2</f>
        <v>1.75</v>
      </c>
      <c r="G17" s="43"/>
      <c r="H17">
        <v>0.24</v>
      </c>
    </row>
    <row r="18" spans="1:8" x14ac:dyDescent="0.25">
      <c r="A18" s="4" t="s">
        <v>149</v>
      </c>
      <c r="B18">
        <v>23</v>
      </c>
      <c r="C18" s="43">
        <f t="shared" ref="C18:C25" si="5">B18/$B$36</f>
        <v>0.7931034482758621</v>
      </c>
      <c r="D18">
        <v>21</v>
      </c>
      <c r="E18" s="43">
        <f t="shared" ref="E18:E25" si="6">D18/$D$36</f>
        <v>0.72413793103448276</v>
      </c>
      <c r="F18">
        <f t="shared" si="3"/>
        <v>44</v>
      </c>
      <c r="G18" s="43">
        <f t="shared" ref="G18:G25" si="7">F18/$F$36</f>
        <v>0.75862068965517238</v>
      </c>
    </row>
    <row r="19" spans="1:8" x14ac:dyDescent="0.25">
      <c r="A19" s="4" t="s">
        <v>148</v>
      </c>
      <c r="B19">
        <v>6</v>
      </c>
      <c r="C19" s="43">
        <f t="shared" si="5"/>
        <v>0.20689655172413793</v>
      </c>
      <c r="D19">
        <v>8</v>
      </c>
      <c r="E19" s="43">
        <f t="shared" si="6"/>
        <v>0.27586206896551724</v>
      </c>
      <c r="F19">
        <f t="shared" si="3"/>
        <v>14</v>
      </c>
      <c r="G19" s="43">
        <f t="shared" si="7"/>
        <v>0.2413793103448276</v>
      </c>
    </row>
    <row r="20" spans="1:8" x14ac:dyDescent="0.25">
      <c r="A20" s="4" t="s">
        <v>10</v>
      </c>
      <c r="B20">
        <v>7</v>
      </c>
      <c r="C20" s="43">
        <f t="shared" si="5"/>
        <v>0.2413793103448276</v>
      </c>
      <c r="D20">
        <v>2</v>
      </c>
      <c r="E20" s="43">
        <f t="shared" si="6"/>
        <v>6.8965517241379309E-2</v>
      </c>
      <c r="F20">
        <f t="shared" si="3"/>
        <v>9</v>
      </c>
      <c r="G20" s="43">
        <f t="shared" si="7"/>
        <v>0.15517241379310345</v>
      </c>
      <c r="H20">
        <v>0.14000000000000001</v>
      </c>
    </row>
    <row r="21" spans="1:8" x14ac:dyDescent="0.25">
      <c r="A21" s="4" t="s">
        <v>11</v>
      </c>
      <c r="B21">
        <v>24</v>
      </c>
      <c r="C21" s="43">
        <f t="shared" si="5"/>
        <v>0.82758620689655171</v>
      </c>
      <c r="D21">
        <v>26</v>
      </c>
      <c r="E21" s="43">
        <f t="shared" si="6"/>
        <v>0.89655172413793105</v>
      </c>
      <c r="F21">
        <f t="shared" si="3"/>
        <v>50</v>
      </c>
      <c r="G21" s="43">
        <f t="shared" si="7"/>
        <v>0.86206896551724133</v>
      </c>
      <c r="H21">
        <v>0.71</v>
      </c>
    </row>
    <row r="22" spans="1:8" x14ac:dyDescent="0.25">
      <c r="A22" s="4" t="s">
        <v>12</v>
      </c>
      <c r="B22">
        <v>8</v>
      </c>
      <c r="C22" s="43">
        <f t="shared" si="5"/>
        <v>0.27586206896551724</v>
      </c>
      <c r="D22">
        <v>10</v>
      </c>
      <c r="E22" s="43">
        <f t="shared" si="6"/>
        <v>0.34482758620689657</v>
      </c>
      <c r="F22">
        <f t="shared" si="3"/>
        <v>18</v>
      </c>
      <c r="G22" s="43">
        <f t="shared" si="7"/>
        <v>0.31034482758620691</v>
      </c>
      <c r="H22">
        <v>0.56999999999999995</v>
      </c>
    </row>
    <row r="23" spans="1:8" x14ac:dyDescent="0.25">
      <c r="A23" s="4" t="s">
        <v>13</v>
      </c>
      <c r="B23">
        <v>0</v>
      </c>
      <c r="C23" s="43">
        <f t="shared" si="5"/>
        <v>0</v>
      </c>
      <c r="D23">
        <v>0</v>
      </c>
      <c r="E23" s="43">
        <f t="shared" si="6"/>
        <v>0</v>
      </c>
      <c r="F23">
        <f t="shared" si="3"/>
        <v>0</v>
      </c>
      <c r="G23" s="43">
        <f t="shared" si="7"/>
        <v>0</v>
      </c>
      <c r="H23" t="s">
        <v>162</v>
      </c>
    </row>
    <row r="24" spans="1:8" x14ac:dyDescent="0.25">
      <c r="A24" s="4" t="s">
        <v>160</v>
      </c>
      <c r="B24">
        <v>10</v>
      </c>
      <c r="C24" s="43">
        <f t="shared" si="5"/>
        <v>0.34482758620689657</v>
      </c>
      <c r="D24">
        <v>4</v>
      </c>
      <c r="E24" s="43">
        <f t="shared" si="6"/>
        <v>0.13793103448275862</v>
      </c>
      <c r="F24">
        <f t="shared" si="3"/>
        <v>14</v>
      </c>
      <c r="G24" s="43">
        <f t="shared" si="7"/>
        <v>0.2413793103448276</v>
      </c>
      <c r="H24">
        <v>0.06</v>
      </c>
    </row>
    <row r="25" spans="1:8" x14ac:dyDescent="0.25">
      <c r="A25" s="4" t="s">
        <v>90</v>
      </c>
      <c r="B25">
        <v>10</v>
      </c>
      <c r="C25" s="43">
        <f t="shared" si="5"/>
        <v>0.34482758620689657</v>
      </c>
      <c r="D25">
        <v>7</v>
      </c>
      <c r="E25" s="43">
        <f t="shared" si="6"/>
        <v>0.2413793103448276</v>
      </c>
      <c r="F25">
        <f t="shared" si="3"/>
        <v>17</v>
      </c>
      <c r="G25" s="43">
        <f t="shared" si="7"/>
        <v>0.29310344827586204</v>
      </c>
      <c r="H25">
        <v>0.38</v>
      </c>
    </row>
    <row r="26" spans="1:8" x14ac:dyDescent="0.25">
      <c r="A26" s="4" t="s">
        <v>151</v>
      </c>
      <c r="B26">
        <v>1.2</v>
      </c>
      <c r="C26" s="43"/>
      <c r="D26">
        <v>1</v>
      </c>
      <c r="E26" s="43"/>
      <c r="F26">
        <f>(B26+D26)/2</f>
        <v>1.1000000000000001</v>
      </c>
      <c r="G26" s="43"/>
      <c r="H26">
        <v>0.19</v>
      </c>
    </row>
    <row r="27" spans="1:8" x14ac:dyDescent="0.25">
      <c r="A27" s="4" t="s">
        <v>152</v>
      </c>
      <c r="B27">
        <v>13.3</v>
      </c>
      <c r="C27" s="43"/>
      <c r="D27">
        <v>13.6</v>
      </c>
      <c r="E27" s="43"/>
      <c r="F27">
        <f>(B27+D27)/2</f>
        <v>13.45</v>
      </c>
      <c r="G27" s="43"/>
      <c r="H27">
        <v>0.51</v>
      </c>
    </row>
    <row r="28" spans="1:8" x14ac:dyDescent="0.25">
      <c r="A28" s="4" t="s">
        <v>121</v>
      </c>
      <c r="B28">
        <v>4</v>
      </c>
      <c r="C28" s="43">
        <f t="shared" ref="C28:C36" si="8">B28/$B$36</f>
        <v>0.13793103448275862</v>
      </c>
      <c r="D28">
        <v>3</v>
      </c>
      <c r="E28" s="43">
        <f t="shared" ref="E28:E36" si="9">D28/$D$36</f>
        <v>0.10344827586206896</v>
      </c>
      <c r="F28">
        <f t="shared" si="3"/>
        <v>7</v>
      </c>
      <c r="G28" s="43">
        <f t="shared" ref="G28:G36" si="10">F28/$F$36</f>
        <v>0.1206896551724138</v>
      </c>
      <c r="H28">
        <v>1</v>
      </c>
    </row>
    <row r="29" spans="1:8" x14ac:dyDescent="0.25">
      <c r="A29" s="4" t="s">
        <v>37</v>
      </c>
      <c r="B29">
        <v>9</v>
      </c>
      <c r="C29" s="43">
        <f t="shared" si="8"/>
        <v>0.31034482758620691</v>
      </c>
      <c r="D29">
        <v>13</v>
      </c>
      <c r="E29" s="43">
        <f t="shared" si="9"/>
        <v>0.44827586206896552</v>
      </c>
      <c r="F29">
        <f t="shared" si="3"/>
        <v>22</v>
      </c>
      <c r="G29" s="43">
        <f t="shared" si="10"/>
        <v>0.37931034482758619</v>
      </c>
      <c r="H29">
        <v>0.28000000000000003</v>
      </c>
    </row>
    <row r="30" spans="1:8" x14ac:dyDescent="0.25">
      <c r="A30" s="4" t="s">
        <v>153</v>
      </c>
      <c r="B30">
        <v>0</v>
      </c>
      <c r="C30" s="43">
        <f t="shared" si="8"/>
        <v>0</v>
      </c>
      <c r="D30">
        <v>2</v>
      </c>
      <c r="E30" s="43">
        <f t="shared" si="9"/>
        <v>6.8965517241379309E-2</v>
      </c>
      <c r="F30">
        <f t="shared" si="3"/>
        <v>2</v>
      </c>
      <c r="G30" s="43">
        <f t="shared" si="10"/>
        <v>3.4482758620689655E-2</v>
      </c>
      <c r="H30">
        <v>1</v>
      </c>
    </row>
    <row r="31" spans="1:8" x14ac:dyDescent="0.25">
      <c r="A31" s="4" t="s">
        <v>68</v>
      </c>
      <c r="B31">
        <v>5</v>
      </c>
      <c r="C31" s="43">
        <f t="shared" si="8"/>
        <v>0.17241379310344829</v>
      </c>
      <c r="D31">
        <v>4</v>
      </c>
      <c r="E31" s="43">
        <f t="shared" si="9"/>
        <v>0.13793103448275862</v>
      </c>
      <c r="F31">
        <f t="shared" si="3"/>
        <v>9</v>
      </c>
      <c r="G31" s="43">
        <f t="shared" si="10"/>
        <v>0.15517241379310345</v>
      </c>
      <c r="H31">
        <v>1</v>
      </c>
    </row>
    <row r="32" spans="1:8" x14ac:dyDescent="0.25">
      <c r="A32" s="44" t="s">
        <v>66</v>
      </c>
      <c r="B32">
        <v>2</v>
      </c>
      <c r="C32" s="43">
        <f t="shared" si="8"/>
        <v>6.8965517241379309E-2</v>
      </c>
      <c r="D32">
        <v>2</v>
      </c>
      <c r="E32" s="43">
        <f t="shared" si="9"/>
        <v>6.8965517241379309E-2</v>
      </c>
      <c r="F32">
        <f t="shared" si="3"/>
        <v>4</v>
      </c>
      <c r="G32" s="43">
        <f t="shared" si="10"/>
        <v>6.8965517241379309E-2</v>
      </c>
      <c r="H32">
        <v>1</v>
      </c>
    </row>
    <row r="33" spans="1:8" x14ac:dyDescent="0.25">
      <c r="A33" s="4" t="s">
        <v>67</v>
      </c>
      <c r="B33">
        <v>6</v>
      </c>
      <c r="C33" s="43">
        <f t="shared" si="8"/>
        <v>0.20689655172413793</v>
      </c>
      <c r="D33">
        <v>7</v>
      </c>
      <c r="E33" s="43">
        <f t="shared" si="9"/>
        <v>0.2413793103448276</v>
      </c>
      <c r="F33">
        <f t="shared" si="3"/>
        <v>13</v>
      </c>
      <c r="G33" s="43">
        <f t="shared" si="10"/>
        <v>0.22413793103448276</v>
      </c>
      <c r="H33">
        <v>0.75</v>
      </c>
    </row>
    <row r="34" spans="1:8" x14ac:dyDescent="0.25">
      <c r="A34" s="4" t="s">
        <v>154</v>
      </c>
      <c r="B34">
        <v>7</v>
      </c>
      <c r="C34" s="43">
        <f t="shared" si="8"/>
        <v>0.2413793103448276</v>
      </c>
      <c r="D34">
        <v>4</v>
      </c>
      <c r="E34" s="43">
        <f t="shared" si="9"/>
        <v>0.13793103448275862</v>
      </c>
      <c r="F34">
        <f>(B34+D34)</f>
        <v>11</v>
      </c>
      <c r="G34" s="43">
        <f t="shared" si="10"/>
        <v>0.18965517241379309</v>
      </c>
      <c r="H34">
        <v>0.32</v>
      </c>
    </row>
    <row r="35" spans="1:8" x14ac:dyDescent="0.25">
      <c r="A35" s="44" t="s">
        <v>163</v>
      </c>
      <c r="B35">
        <v>14</v>
      </c>
      <c r="C35" s="43">
        <f t="shared" si="8"/>
        <v>0.48275862068965519</v>
      </c>
      <c r="D35">
        <v>16</v>
      </c>
      <c r="E35" s="43">
        <f t="shared" si="9"/>
        <v>0.55172413793103448</v>
      </c>
      <c r="F35">
        <f>(B35+D35)</f>
        <v>30</v>
      </c>
      <c r="G35" s="43">
        <f t="shared" si="10"/>
        <v>0.51724137931034486</v>
      </c>
    </row>
    <row r="36" spans="1:8" x14ac:dyDescent="0.25">
      <c r="A36" s="4" t="s">
        <v>111</v>
      </c>
      <c r="B36">
        <v>29</v>
      </c>
      <c r="C36" s="43">
        <f t="shared" si="8"/>
        <v>1</v>
      </c>
      <c r="D36">
        <v>29</v>
      </c>
      <c r="E36" s="43">
        <f t="shared" si="9"/>
        <v>1</v>
      </c>
      <c r="F36">
        <f>B36+D36</f>
        <v>58</v>
      </c>
      <c r="G36" s="43">
        <f t="shared" si="10"/>
        <v>1</v>
      </c>
    </row>
    <row r="37" spans="1:8" x14ac:dyDescent="0.25">
      <c r="A37" s="4"/>
    </row>
    <row r="38" spans="1:8" x14ac:dyDescent="0.25">
      <c r="A38" s="4"/>
    </row>
    <row r="39" spans="1:8" x14ac:dyDescent="0.25">
      <c r="A39" s="4"/>
    </row>
    <row r="40" spans="1:8" x14ac:dyDescent="0.25">
      <c r="A40" s="4"/>
    </row>
    <row r="41" spans="1:8" x14ac:dyDescent="0.25">
      <c r="A41" s="4"/>
    </row>
    <row r="42" spans="1:8" x14ac:dyDescent="0.25">
      <c r="A42" s="4"/>
    </row>
    <row r="43" spans="1:8" x14ac:dyDescent="0.25">
      <c r="A43" s="4"/>
    </row>
    <row r="44" spans="1:8" x14ac:dyDescent="0.25">
      <c r="A44" s="4"/>
    </row>
    <row r="45" spans="1:8" x14ac:dyDescent="0.25">
      <c r="A45" s="4"/>
    </row>
    <row r="46" spans="1:8" x14ac:dyDescent="0.25">
      <c r="A46" s="4"/>
    </row>
    <row r="47" spans="1:8" x14ac:dyDescent="0.25">
      <c r="A47" s="4"/>
    </row>
    <row r="48" spans="1:8" x14ac:dyDescent="0.25">
      <c r="A48" s="4"/>
    </row>
    <row r="49" spans="1:1" x14ac:dyDescent="0.25">
      <c r="A49" s="4"/>
    </row>
    <row r="50" spans="1:1" ht="15.75" thickBot="1" x14ac:dyDescent="0.3">
      <c r="A50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Impact - baseline charac</vt:lpstr>
      <vt:lpstr>REACT.COM - basel charac</vt:lpstr>
      <vt:lpstr>Zuern et al</vt:lpstr>
      <vt:lpstr>Uni Penn</vt:lpstr>
      <vt:lpstr>Mascarenhas et al</vt:lpstr>
      <vt:lpstr>iCARE-AF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2019-07-12T11:50:39Z</dcterms:created>
  <dcterms:modified xsi:type="dcterms:W3CDTF">2019-08-07T17:27:01Z</dcterms:modified>
</cp:coreProperties>
</file>